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830" yWindow="0" windowWidth="22260" windowHeight="12645" activeTab="1"/>
  </bookViews>
  <sheets>
    <sheet name="Datenabfrage" sheetId="1" r:id="rId1"/>
    <sheet name="GULF" sheetId="2" r:id="rId2"/>
    <sheet name="Tabelle2" sheetId="3" r:id="rId3"/>
  </sheets>
  <definedNames>
    <definedName name="FAZ_Streckenpool">GULF!$A$4:$A$39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" i="1" l="1"/>
  <c r="N4" i="1"/>
  <c r="M4" i="1"/>
  <c r="D4" i="1" l="1"/>
  <c r="E4" i="1"/>
  <c r="K8" i="3" l="1"/>
  <c r="D5" i="1" l="1"/>
  <c r="F4" i="1"/>
  <c r="G4" i="1"/>
  <c r="H4" i="1"/>
  <c r="E5" i="1"/>
  <c r="F5" i="1"/>
  <c r="G5" i="1"/>
  <c r="H5" i="1"/>
  <c r="I5" i="1"/>
  <c r="J5" i="1"/>
  <c r="K5" i="1"/>
  <c r="M5" i="1"/>
  <c r="N5" i="1"/>
  <c r="O5" i="1"/>
  <c r="P5" i="1"/>
  <c r="Q5" i="1"/>
  <c r="S5" i="1"/>
  <c r="T5" i="1"/>
  <c r="U5" i="1"/>
  <c r="V5" i="1"/>
  <c r="W5" i="1"/>
  <c r="X5" i="1"/>
  <c r="Y5" i="1"/>
  <c r="Z5" i="1"/>
  <c r="AA5" i="1"/>
  <c r="AC5" i="1"/>
  <c r="AD5" i="1"/>
  <c r="AE5" i="1"/>
  <c r="AF5" i="1"/>
  <c r="AG5" i="1"/>
  <c r="AH5" i="1"/>
  <c r="AI5" i="1"/>
  <c r="AJ5" i="1"/>
  <c r="AK5" i="1"/>
  <c r="AL5" i="1"/>
  <c r="AM5" i="1"/>
  <c r="AN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K5" i="1"/>
  <c r="BL5" i="1"/>
  <c r="BM5" i="1"/>
  <c r="BN5" i="1"/>
  <c r="BO5" i="1"/>
  <c r="BQ5" i="1"/>
  <c r="BR5" i="1"/>
  <c r="BS5" i="1"/>
  <c r="BT5" i="1"/>
  <c r="BU5" i="1"/>
  <c r="BV5" i="1"/>
  <c r="BW5" i="1"/>
  <c r="BX5" i="1"/>
  <c r="BY5" i="1"/>
  <c r="BZ5" i="1"/>
  <c r="CB5" i="1"/>
  <c r="CC5" i="1"/>
  <c r="CD5" i="1"/>
  <c r="CE5" i="1"/>
  <c r="CF5" i="1"/>
  <c r="CF4" i="1"/>
  <c r="CE4" i="1"/>
  <c r="CD4" i="1"/>
  <c r="CC4" i="1"/>
  <c r="CB4" i="1"/>
  <c r="BZ4" i="1"/>
  <c r="BY4" i="1"/>
  <c r="BX4" i="1"/>
  <c r="BW4" i="1"/>
  <c r="BV4" i="1"/>
  <c r="BU4" i="1"/>
  <c r="BT4" i="1"/>
  <c r="BS4" i="1"/>
  <c r="BR4" i="1"/>
  <c r="BQ4" i="1"/>
  <c r="BO4" i="1"/>
  <c r="BN4" i="1"/>
  <c r="BM4" i="1"/>
  <c r="BL4" i="1"/>
  <c r="BK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N4" i="1"/>
  <c r="AM4" i="1"/>
  <c r="AL4" i="1"/>
  <c r="AK4" i="1"/>
  <c r="AJ4" i="1"/>
  <c r="AI4" i="1"/>
  <c r="AH4" i="1"/>
  <c r="AF4" i="1"/>
  <c r="AE4" i="1"/>
  <c r="AD4" i="1"/>
  <c r="AC4" i="1"/>
  <c r="AA4" i="1"/>
  <c r="Z4" i="1"/>
  <c r="Y4" i="1"/>
  <c r="X4" i="1"/>
  <c r="W4" i="1"/>
  <c r="V4" i="1"/>
  <c r="U4" i="1"/>
  <c r="T4" i="1"/>
  <c r="S4" i="1"/>
  <c r="Q4" i="1"/>
  <c r="P4" i="1"/>
  <c r="O4" i="1"/>
  <c r="K4" i="1"/>
  <c r="J4" i="1"/>
  <c r="I4" i="1"/>
</calcChain>
</file>

<file path=xl/sharedStrings.xml><?xml version="1.0" encoding="utf-8"?>
<sst xmlns="http://schemas.openxmlformats.org/spreadsheetml/2006/main" count="239" uniqueCount="132">
  <si>
    <t>Strecke</t>
  </si>
  <si>
    <t>trocken</t>
  </si>
  <si>
    <t>nass</t>
  </si>
  <si>
    <t>Brno</t>
  </si>
  <si>
    <t>Barcelona</t>
  </si>
  <si>
    <t>Zolder</t>
  </si>
  <si>
    <t>bremsdruck trocken 97</t>
  </si>
  <si>
    <t>monza</t>
  </si>
  <si>
    <t>bremsdruck trocken 100</t>
  </si>
  <si>
    <t>brems trocken 97</t>
  </si>
  <si>
    <t>Dubai</t>
  </si>
  <si>
    <t>bremsdruck 100</t>
  </si>
  <si>
    <t>Reifendruck vorne links</t>
  </si>
  <si>
    <t>Reinfedruck vorne rechts</t>
  </si>
  <si>
    <t>Reifendruck hinten links</t>
  </si>
  <si>
    <t>Reifendruck hinten rechts</t>
  </si>
  <si>
    <t>Bremsdruck</t>
  </si>
  <si>
    <t>Bremskühlschächte</t>
  </si>
  <si>
    <t>Sperrdiff-TC</t>
  </si>
  <si>
    <t>Abtrieb vorne</t>
  </si>
  <si>
    <t>Abtrieb hinten</t>
  </si>
  <si>
    <t>Verstellung Federvor-
spannung</t>
  </si>
  <si>
    <t>Quergewichtsbalance</t>
  </si>
  <si>
    <t>Längsgewichtbalance</t>
  </si>
  <si>
    <t>Spurlauf links</t>
  </si>
  <si>
    <t>Spurlauf rechts</t>
  </si>
  <si>
    <t>Sturzwinkel vorne links</t>
  </si>
  <si>
    <t>Sturzwinkel vorne rechts</t>
  </si>
  <si>
    <t>Sturzwinkel hinten links</t>
  </si>
  <si>
    <t>Sturzwinkel hinten rechts</t>
  </si>
  <si>
    <t>Spurwinkel vorne</t>
  </si>
  <si>
    <t>Spurwinkel hinten</t>
  </si>
  <si>
    <t>Bodenfreiheit vorne links</t>
  </si>
  <si>
    <t>Bodenfreiheit vorne rechts</t>
  </si>
  <si>
    <t>Bodenfreiheit hinten rechts</t>
  </si>
  <si>
    <t>Bodenfreiheit hinten links</t>
  </si>
  <si>
    <t>Federrate vorne links</t>
  </si>
  <si>
    <t>Federrate vorne rechts</t>
  </si>
  <si>
    <t>Federrate hinten links</t>
  </si>
  <si>
    <t>Federrate hinten rechts</t>
  </si>
  <si>
    <t>Vorderer Stabilisator</t>
  </si>
  <si>
    <t>Hinterer Stabilisator</t>
  </si>
  <si>
    <t>Panhardstab links</t>
  </si>
  <si>
    <t>Panhardstab rechts</t>
  </si>
  <si>
    <t>Federwegbegrenzer vorne links</t>
  </si>
  <si>
    <t>Federwegbegrenzer vorne rechts</t>
  </si>
  <si>
    <t>Federwegbegrenzer hinten links</t>
  </si>
  <si>
    <t>Federwegbegrenzer hinten rechts</t>
  </si>
  <si>
    <t>Langsamer Federweg vorne links</t>
  </si>
  <si>
    <t>Langsamer Federweg vorne rechts</t>
  </si>
  <si>
    <t>Langsamer Federweg hinten links</t>
  </si>
  <si>
    <t>Langsamer Federweg hinten rechts</t>
  </si>
  <si>
    <t>Schneller Federweg vorne links</t>
  </si>
  <si>
    <t>Schneller Federweg vorne rechts</t>
  </si>
  <si>
    <t>Schneller Federweg hinten links</t>
  </si>
  <si>
    <t>Schneller Federweg hinten rechts</t>
  </si>
  <si>
    <t>Langsame Rückfederung vorne links</t>
  </si>
  <si>
    <t>Langsame Rückfederung vorne rechts</t>
  </si>
  <si>
    <t>Langsame Rückfederung hinten links</t>
  </si>
  <si>
    <t>Langsame Rückfederung hinten rechts</t>
  </si>
  <si>
    <t>Schnelle Rückfederung vorne links</t>
  </si>
  <si>
    <t>Schnelle Rückfederung vorne rechts</t>
  </si>
  <si>
    <t>Schnelle Rückfederung hinten links</t>
  </si>
  <si>
    <t>Schnelle Rückfederung hinten rechts</t>
  </si>
  <si>
    <t>Stoßdämpfer</t>
  </si>
  <si>
    <t>Differential</t>
  </si>
  <si>
    <t>Sperrdiff. Beschleunigung</t>
  </si>
  <si>
    <t>Sperrdiff. Schubbetrieb</t>
  </si>
  <si>
    <t>Diff.-Sperrwirkung</t>
  </si>
  <si>
    <t>Viskosperre</t>
  </si>
  <si>
    <t>Kühler</t>
  </si>
  <si>
    <t>Getriebe</t>
  </si>
  <si>
    <t>Achsenübersetzung</t>
  </si>
  <si>
    <t>Maxim. Tempoempfindlichkeit</t>
  </si>
  <si>
    <t>Motor</t>
  </si>
  <si>
    <t>Tankfüllung</t>
  </si>
  <si>
    <t>Qualif. Tankfüllung</t>
  </si>
  <si>
    <t>Turboladerdruck</t>
  </si>
  <si>
    <t>Bremszuordnung</t>
  </si>
  <si>
    <t>Begrenzer</t>
  </si>
  <si>
    <t>Reifen &amp; Bremsen</t>
  </si>
  <si>
    <t>Aerodynamik &amp; Chassis</t>
  </si>
  <si>
    <t>Ausrichtung</t>
  </si>
  <si>
    <t>Aufhängung</t>
  </si>
  <si>
    <t>Trocken</t>
  </si>
  <si>
    <t>Regen</t>
  </si>
  <si>
    <t>Brems-balance</t>
  </si>
  <si>
    <t>Bremskühl-schächte</t>
  </si>
  <si>
    <t>Querge-wichtsba-lance</t>
  </si>
  <si>
    <t>Längsge-wichtba-lance</t>
  </si>
  <si>
    <t>Lenkungs-rate</t>
  </si>
  <si>
    <t>Brno Circuit Trocken</t>
  </si>
  <si>
    <t>Brno Circuit Regen</t>
  </si>
  <si>
    <t>Autodromo Nazionale Monza GP Trocken</t>
  </si>
  <si>
    <t>Autodromo Nazionale Monza GP Regen</t>
  </si>
  <si>
    <t>Circuit de Barcelona-Catalunya GP Trocken</t>
  </si>
  <si>
    <t>Circuit de Barcelona-Catalunya GP Regen</t>
  </si>
  <si>
    <t>Circuit de Spa-Franchochamps Trocken</t>
  </si>
  <si>
    <t>Circuit de Spa-Franchochamps Regen</t>
  </si>
  <si>
    <t>Dubai Autodrome GP Trocken</t>
  </si>
  <si>
    <t>Dubai Autodrome GP Regen</t>
  </si>
  <si>
    <t>Formular Gulf 1000</t>
  </si>
  <si>
    <t>Wagenklasse</t>
  </si>
  <si>
    <t>Brems-druck</t>
  </si>
  <si>
    <t>Hockenheim GP Trocken</t>
  </si>
  <si>
    <t>Hockenheim GP Regen</t>
  </si>
  <si>
    <t>Imola Trocken</t>
  </si>
  <si>
    <t>Imola Regen</t>
  </si>
  <si>
    <t>Le Circuit Bugatti Trocken</t>
  </si>
  <si>
    <t>Le Circuit Bugatti Regen</t>
  </si>
  <si>
    <t>Mazda Raceway Laguna Seca Trocken</t>
  </si>
  <si>
    <t>Mazda Raceway Laguna Seca Regen</t>
  </si>
  <si>
    <t>Nürburgring GP Trocken</t>
  </si>
  <si>
    <t>Nürburgring GP Regen</t>
  </si>
  <si>
    <t>Oscherleben GP Trocken</t>
  </si>
  <si>
    <t>Oscherleben GP Regen</t>
  </si>
  <si>
    <t>Road America Regen</t>
  </si>
  <si>
    <t>Sakito GP Trocken</t>
  </si>
  <si>
    <t>Sakito GP Regen</t>
  </si>
  <si>
    <t>Silverstone GP Trocken</t>
  </si>
  <si>
    <t>Silverstone GP Regen</t>
  </si>
  <si>
    <t>Sonoma Raceway GP Trocken</t>
  </si>
  <si>
    <t>Sonoma Raceway GP Regen</t>
  </si>
  <si>
    <t>Willow Springs International Raceway Trocken</t>
  </si>
  <si>
    <t>Willow Springs International Raceway Regen</t>
  </si>
  <si>
    <t>Zhuhai GP Trocken</t>
  </si>
  <si>
    <t>Zhuhai GP Regen</t>
  </si>
  <si>
    <t>Zolder GP Trocken</t>
  </si>
  <si>
    <t>Zolder GP Regen</t>
  </si>
  <si>
    <t>Road America Trocken</t>
  </si>
  <si>
    <t>Azure Circuit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</si>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</sst>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2" xfId="0" applyBorder="1"/>
    <xf numFmtId="0" fontId="0" fillId="0" borderId="4" xfId="0" applyBorder="1"/>
    <xf numFmtId="0" fontId="0" fillId="2" borderId="5" xfId="0" applyFill="1" applyBorder="1"/>
    <xf numFmtId="0" fontId="0" fillId="0" borderId="1" xfId="0" applyBorder="1"/>
    <xf numFmtId="0" fontId="0" fillId="0" borderId="3" xfId="0" applyBorder="1"/>
    <xf numFmtId="0" fontId="0" fillId="2" borderId="9" xfId="0" applyFill="1" applyBorder="1" applyAlignment="1">
      <alignment horizontal="center"/>
    </xf>
    <xf numFmtId="0" fontId="0" fillId="0" borderId="0" xfId="0" applyAlignment="1">
      <alignment wrapText="1"/>
    </xf>
    <xf numFmtId="0" fontId="4" fillId="4" borderId="10" xfId="0" applyFont="1" applyFill="1" applyBorder="1" applyAlignment="1">
      <alignment wrapText="1"/>
    </xf>
    <xf numFmtId="164" fontId="0" fillId="0" borderId="0" xfId="1" applyNumberFormat="1" applyFont="1" applyAlignment="1">
      <alignment wrapText="1"/>
    </xf>
    <xf numFmtId="0" fontId="5" fillId="0" borderId="0" xfId="0" applyFont="1" applyAlignment="1">
      <alignment horizontal="center" wrapText="1"/>
    </xf>
    <xf numFmtId="10" fontId="0" fillId="0" borderId="0" xfId="1" applyNumberFormat="1" applyFont="1" applyAlignment="1">
      <alignment wrapText="1"/>
    </xf>
    <xf numFmtId="0" fontId="7" fillId="5" borderId="7" xfId="0" applyFont="1" applyFill="1" applyBorder="1" applyAlignment="1">
      <alignment wrapText="1"/>
    </xf>
    <xf numFmtId="0" fontId="7" fillId="5" borderId="7" xfId="0" applyFont="1" applyFill="1" applyBorder="1"/>
    <xf numFmtId="0" fontId="0" fillId="0" borderId="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4" xfId="0" applyBorder="1" applyAlignment="1">
      <alignment wrapText="1"/>
    </xf>
    <xf numFmtId="164" fontId="0" fillId="0" borderId="12" xfId="1" applyNumberFormat="1" applyFont="1" applyBorder="1" applyAlignment="1">
      <alignment wrapText="1"/>
    </xf>
    <xf numFmtId="10" fontId="0" fillId="0" borderId="2" xfId="1" applyNumberFormat="1" applyFont="1" applyBorder="1" applyAlignment="1">
      <alignment wrapText="1"/>
    </xf>
    <xf numFmtId="164" fontId="0" fillId="0" borderId="13" xfId="1" applyNumberFormat="1" applyFont="1" applyBorder="1" applyAlignment="1">
      <alignment wrapText="1"/>
    </xf>
    <xf numFmtId="10" fontId="0" fillId="0" borderId="4" xfId="1" applyNumberFormat="1" applyFont="1" applyBorder="1" applyAlignment="1">
      <alignment wrapText="1"/>
    </xf>
    <xf numFmtId="10" fontId="0" fillId="0" borderId="1" xfId="1" applyNumberFormat="1" applyFont="1" applyBorder="1" applyAlignment="1">
      <alignment wrapText="1"/>
    </xf>
    <xf numFmtId="10" fontId="0" fillId="0" borderId="12" xfId="1" applyNumberFormat="1" applyFont="1" applyBorder="1" applyAlignment="1">
      <alignment wrapText="1"/>
    </xf>
    <xf numFmtId="10" fontId="0" fillId="0" borderId="3" xfId="1" applyNumberFormat="1" applyFont="1" applyBorder="1" applyAlignment="1">
      <alignment wrapText="1"/>
    </xf>
    <xf numFmtId="10" fontId="0" fillId="0" borderId="13" xfId="1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7" borderId="0" xfId="0" applyFill="1"/>
    <xf numFmtId="0" fontId="0" fillId="5" borderId="0" xfId="0" applyFill="1"/>
    <xf numFmtId="0" fontId="0" fillId="6" borderId="15" xfId="0" applyFill="1" applyBorder="1" applyAlignment="1">
      <alignment wrapText="1"/>
    </xf>
    <xf numFmtId="0" fontId="0" fillId="0" borderId="15" xfId="0" applyFill="1" applyBorder="1" applyAlignment="1">
      <alignment horizontal="center" wrapText="1"/>
    </xf>
    <xf numFmtId="9" fontId="0" fillId="0" borderId="15" xfId="1" applyNumberFormat="1" applyFont="1" applyFill="1" applyBorder="1" applyAlignment="1">
      <alignment horizontal="center" wrapText="1"/>
    </xf>
    <xf numFmtId="9" fontId="0" fillId="0" borderId="15" xfId="1" applyFont="1" applyFill="1" applyBorder="1" applyAlignment="1">
      <alignment horizontal="center" wrapText="1"/>
    </xf>
    <xf numFmtId="0" fontId="0" fillId="6" borderId="14" xfId="0" applyFill="1" applyBorder="1" applyAlignment="1">
      <alignment horizontal="center" wrapText="1"/>
    </xf>
    <xf numFmtId="164" fontId="0" fillId="6" borderId="16" xfId="1" applyNumberFormat="1" applyFont="1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9" fontId="0" fillId="0" borderId="18" xfId="1" applyNumberFormat="1" applyFont="1" applyFill="1" applyBorder="1" applyAlignment="1">
      <alignment horizontal="center" wrapText="1"/>
    </xf>
    <xf numFmtId="9" fontId="0" fillId="0" borderId="18" xfId="1" applyFont="1" applyFill="1" applyBorder="1" applyAlignment="1">
      <alignment horizontal="center" wrapText="1"/>
    </xf>
    <xf numFmtId="0" fontId="0" fillId="6" borderId="20" xfId="0" applyFill="1" applyBorder="1" applyAlignment="1">
      <alignment horizontal="center" wrapText="1"/>
    </xf>
    <xf numFmtId="164" fontId="0" fillId="6" borderId="21" xfId="1" applyNumberFormat="1" applyFont="1" applyFill="1" applyBorder="1" applyAlignment="1">
      <alignment horizontal="center" wrapText="1"/>
    </xf>
    <xf numFmtId="0" fontId="0" fillId="5" borderId="15" xfId="0" applyFill="1" applyBorder="1" applyAlignment="1">
      <alignment horizontal="center" wrapText="1"/>
    </xf>
    <xf numFmtId="9" fontId="0" fillId="5" borderId="15" xfId="1" applyNumberFormat="1" applyFont="1" applyFill="1" applyBorder="1" applyAlignment="1">
      <alignment horizontal="center" wrapText="1"/>
    </xf>
    <xf numFmtId="9" fontId="0" fillId="5" borderId="15" xfId="1" applyFont="1" applyFill="1" applyBorder="1" applyAlignment="1">
      <alignment horizontal="center" wrapText="1"/>
    </xf>
    <xf numFmtId="0" fontId="0" fillId="5" borderId="18" xfId="0" applyFill="1" applyBorder="1" applyAlignment="1">
      <alignment horizontal="center" wrapText="1"/>
    </xf>
    <xf numFmtId="9" fontId="0" fillId="5" borderId="18" xfId="1" applyNumberFormat="1" applyFont="1" applyFill="1" applyBorder="1" applyAlignment="1">
      <alignment horizontal="center" wrapText="1"/>
    </xf>
    <xf numFmtId="9" fontId="0" fillId="5" borderId="18" xfId="1" applyFont="1" applyFill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9" fontId="0" fillId="0" borderId="15" xfId="1" applyNumberFormat="1" applyFont="1" applyBorder="1" applyAlignment="1">
      <alignment horizontal="center" wrapText="1"/>
    </xf>
    <xf numFmtId="9" fontId="0" fillId="0" borderId="15" xfId="1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9" fontId="0" fillId="0" borderId="18" xfId="1" applyNumberFormat="1" applyFont="1" applyBorder="1" applyAlignment="1">
      <alignment horizontal="center" wrapText="1"/>
    </xf>
    <xf numFmtId="9" fontId="0" fillId="0" borderId="18" xfId="1" applyFont="1" applyBorder="1" applyAlignment="1">
      <alignment horizontal="center" wrapText="1"/>
    </xf>
    <xf numFmtId="0" fontId="0" fillId="6" borderId="17" xfId="0" applyFill="1" applyBorder="1" applyAlignment="1">
      <alignment horizontal="center" wrapText="1"/>
    </xf>
    <xf numFmtId="164" fontId="0" fillId="6" borderId="19" xfId="1" applyNumberFormat="1" applyFont="1" applyFill="1" applyBorder="1" applyAlignment="1">
      <alignment horizontal="center" wrapText="1"/>
    </xf>
    <xf numFmtId="164" fontId="0" fillId="6" borderId="14" xfId="1" applyNumberFormat="1" applyFont="1" applyFill="1" applyBorder="1" applyAlignment="1">
      <alignment horizontal="center" wrapText="1"/>
    </xf>
    <xf numFmtId="164" fontId="0" fillId="6" borderId="15" xfId="1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4" fontId="0" fillId="6" borderId="20" xfId="1" applyNumberFormat="1" applyFont="1" applyFill="1" applyBorder="1" applyAlignment="1">
      <alignment horizontal="center" wrapText="1"/>
    </xf>
    <xf numFmtId="164" fontId="0" fillId="6" borderId="0" xfId="1" applyNumberFormat="1" applyFont="1" applyFill="1" applyBorder="1" applyAlignment="1">
      <alignment horizontal="center" wrapText="1"/>
    </xf>
    <xf numFmtId="0" fontId="0" fillId="5" borderId="16" xfId="0" applyFill="1" applyBorder="1" applyAlignment="1">
      <alignment horizontal="center" wrapText="1"/>
    </xf>
    <xf numFmtId="0" fontId="0" fillId="5" borderId="19" xfId="0" applyFill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5" borderId="21" xfId="0" applyFill="1" applyBorder="1" applyAlignment="1">
      <alignment horizontal="center" wrapText="1"/>
    </xf>
    <xf numFmtId="164" fontId="0" fillId="6" borderId="17" xfId="1" applyNumberFormat="1" applyFont="1" applyFill="1" applyBorder="1" applyAlignment="1">
      <alignment horizontal="center" wrapText="1"/>
    </xf>
    <xf numFmtId="164" fontId="0" fillId="6" borderId="18" xfId="1" applyNumberFormat="1" applyFont="1" applyFill="1" applyBorder="1" applyAlignment="1">
      <alignment horizontal="center" wrapText="1"/>
    </xf>
    <xf numFmtId="0" fontId="0" fillId="6" borderId="16" xfId="0" applyFill="1" applyBorder="1" applyAlignment="1">
      <alignment horizontal="center" wrapText="1"/>
    </xf>
    <xf numFmtId="0" fontId="0" fillId="0" borderId="15" xfId="0" quotePrefix="1" applyBorder="1" applyAlignment="1">
      <alignment horizontal="center" wrapText="1"/>
    </xf>
    <xf numFmtId="0" fontId="0" fillId="6" borderId="21" xfId="0" applyFill="1" applyBorder="1" applyAlignment="1">
      <alignment horizontal="center" wrapText="1"/>
    </xf>
    <xf numFmtId="0" fontId="0" fillId="0" borderId="18" xfId="0" quotePrefix="1" applyBorder="1" applyAlignment="1">
      <alignment horizontal="center" wrapText="1"/>
    </xf>
    <xf numFmtId="0" fontId="0" fillId="5" borderId="15" xfId="0" quotePrefix="1" applyFill="1" applyBorder="1" applyAlignment="1">
      <alignment horizontal="center" wrapText="1"/>
    </xf>
    <xf numFmtId="0" fontId="0" fillId="6" borderId="19" xfId="0" applyFill="1" applyBorder="1" applyAlignment="1">
      <alignment horizontal="center" wrapText="1"/>
    </xf>
    <xf numFmtId="0" fontId="0" fillId="7" borderId="15" xfId="0" applyFill="1" applyBorder="1" applyAlignment="1">
      <alignment horizontal="center" wrapText="1"/>
    </xf>
    <xf numFmtId="0" fontId="0" fillId="7" borderId="16" xfId="0" applyFill="1" applyBorder="1" applyAlignment="1">
      <alignment horizontal="center" wrapText="1"/>
    </xf>
    <xf numFmtId="0" fontId="0" fillId="7" borderId="18" xfId="0" applyFill="1" applyBorder="1" applyAlignment="1">
      <alignment horizontal="center" wrapText="1"/>
    </xf>
    <xf numFmtId="0" fontId="0" fillId="7" borderId="19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5" borderId="0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10" fontId="0" fillId="6" borderId="15" xfId="1" applyNumberFormat="1" applyFont="1" applyFill="1" applyBorder="1" applyAlignment="1">
      <alignment horizontal="center" wrapText="1"/>
    </xf>
    <xf numFmtId="0" fontId="0" fillId="6" borderId="0" xfId="0" applyFill="1" applyBorder="1" applyAlignment="1">
      <alignment horizontal="center" wrapText="1"/>
    </xf>
    <xf numFmtId="10" fontId="0" fillId="6" borderId="0" xfId="1" applyNumberFormat="1" applyFont="1" applyFill="1" applyBorder="1" applyAlignment="1">
      <alignment horizontal="center" wrapText="1"/>
    </xf>
    <xf numFmtId="0" fontId="0" fillId="6" borderId="18" xfId="0" applyFill="1" applyBorder="1" applyAlignment="1">
      <alignment horizontal="center" wrapText="1"/>
    </xf>
    <xf numFmtId="10" fontId="0" fillId="6" borderId="18" xfId="1" applyNumberFormat="1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6" borderId="22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6" borderId="23" xfId="0" applyFill="1" applyBorder="1" applyAlignment="1">
      <alignment horizontal="center" wrapText="1"/>
    </xf>
    <xf numFmtId="0" fontId="0" fillId="6" borderId="24" xfId="0" applyFill="1" applyBorder="1" applyAlignment="1">
      <alignment horizontal="center" wrapText="1"/>
    </xf>
    <xf numFmtId="0" fontId="0" fillId="0" borderId="0" xfId="0" quotePrefix="1" applyBorder="1" applyAlignment="1">
      <alignment horizontal="center" wrapText="1"/>
    </xf>
    <xf numFmtId="0" fontId="4" fillId="4" borderId="25" xfId="0" applyFont="1" applyFill="1" applyBorder="1" applyAlignment="1">
      <alignment wrapText="1"/>
    </xf>
    <xf numFmtId="164" fontId="4" fillId="4" borderId="25" xfId="1" applyNumberFormat="1" applyFont="1" applyFill="1" applyBorder="1" applyAlignment="1">
      <alignment wrapText="1"/>
    </xf>
    <xf numFmtId="10" fontId="4" fillId="4" borderId="25" xfId="1" applyNumberFormat="1" applyFont="1" applyFill="1" applyBorder="1" applyAlignment="1">
      <alignment wrapText="1"/>
    </xf>
    <xf numFmtId="0" fontId="4" fillId="4" borderId="26" xfId="0" applyFont="1" applyFill="1" applyBorder="1" applyAlignment="1">
      <alignment wrapText="1"/>
    </xf>
    <xf numFmtId="0" fontId="4" fillId="4" borderId="27" xfId="0" applyFont="1" applyFill="1" applyBorder="1" applyAlignment="1">
      <alignment wrapText="1"/>
    </xf>
    <xf numFmtId="10" fontId="4" fillId="4" borderId="27" xfId="1" applyNumberFormat="1" applyFont="1" applyFill="1" applyBorder="1" applyAlignment="1">
      <alignment wrapText="1"/>
    </xf>
    <xf numFmtId="0" fontId="4" fillId="4" borderId="28" xfId="0" applyFont="1" applyFill="1" applyBorder="1" applyAlignment="1">
      <alignment wrapText="1"/>
    </xf>
    <xf numFmtId="164" fontId="4" fillId="4" borderId="28" xfId="1" applyNumberFormat="1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0" fillId="0" borderId="16" xfId="0" applyFill="1" applyBorder="1" applyAlignment="1">
      <alignment horizontal="center"/>
    </xf>
    <xf numFmtId="0" fontId="5" fillId="0" borderId="17" xfId="0" applyFont="1" applyFill="1" applyBorder="1" applyAlignment="1">
      <alignment wrapText="1"/>
    </xf>
    <xf numFmtId="0" fontId="0" fillId="0" borderId="19" xfId="0" applyFill="1" applyBorder="1" applyAlignment="1">
      <alignment horizontal="center"/>
    </xf>
    <xf numFmtId="0" fontId="5" fillId="0" borderId="14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5" borderId="20" xfId="0" applyFont="1" applyFill="1" applyBorder="1" applyAlignment="1">
      <alignment wrapText="1"/>
    </xf>
    <xf numFmtId="0" fontId="0" fillId="5" borderId="21" xfId="0" applyFill="1" applyBorder="1" applyAlignment="1">
      <alignment horizontal="center"/>
    </xf>
    <xf numFmtId="0" fontId="5" fillId="5" borderId="17" xfId="0" applyFont="1" applyFill="1" applyBorder="1" applyAlignment="1">
      <alignment wrapText="1"/>
    </xf>
    <xf numFmtId="0" fontId="0" fillId="5" borderId="19" xfId="0" applyFill="1" applyBorder="1" applyAlignment="1">
      <alignment horizontal="center"/>
    </xf>
    <xf numFmtId="0" fontId="0" fillId="5" borderId="18" xfId="0" quotePrefix="1" applyFill="1" applyBorder="1" applyAlignment="1">
      <alignment horizontal="center" wrapText="1"/>
    </xf>
    <xf numFmtId="0" fontId="0" fillId="0" borderId="0" xfId="0" applyAlignment="1"/>
    <xf numFmtId="0" fontId="6" fillId="3" borderId="0" xfId="0" applyFont="1" applyFill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textRotation="255"/>
    </xf>
    <xf numFmtId="0" fontId="3" fillId="3" borderId="23" xfId="0" applyFont="1" applyFill="1" applyBorder="1" applyAlignment="1">
      <alignment horizontal="center" vertical="center" textRotation="255"/>
    </xf>
    <xf numFmtId="0" fontId="3" fillId="3" borderId="24" xfId="0" applyFont="1" applyFill="1" applyBorder="1" applyAlignment="1">
      <alignment horizontal="center" vertical="center" textRotation="255"/>
    </xf>
    <xf numFmtId="0" fontId="3" fillId="3" borderId="21" xfId="0" applyFont="1" applyFill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F39"/>
  <sheetViews>
    <sheetView zoomScale="80" zoomScaleNormal="80" workbookViewId="0">
      <selection activeCell="C19" sqref="C19"/>
    </sheetView>
  </sheetViews>
  <sheetFormatPr baseColWidth="10" defaultColWidth="9.140625" defaultRowHeight="15" x14ac:dyDescent="0.25"/>
  <cols>
    <col min="1" max="1" width="10.5703125" customWidth="1"/>
    <col min="2" max="2" width="27.85546875" customWidth="1"/>
    <col min="3" max="3" width="18.5703125" style="7" customWidth="1"/>
    <col min="4" max="6" width="12" style="7" customWidth="1"/>
    <col min="7" max="7" width="12.28515625" style="7" customWidth="1"/>
    <col min="8" max="14" width="10.7109375" style="7" customWidth="1"/>
    <col min="15" max="15" width="11.85546875" style="7" customWidth="1"/>
    <col min="16" max="17" width="13.28515625" style="7" customWidth="1"/>
    <col min="18" max="84" width="10.7109375" style="7" customWidth="1"/>
  </cols>
  <sheetData>
    <row r="3" spans="1:84" ht="45.75" customHeight="1" x14ac:dyDescent="0.35">
      <c r="A3" s="12" t="s">
        <v>102</v>
      </c>
      <c r="B3" s="13" t="s">
        <v>0</v>
      </c>
      <c r="C3" s="114" t="s">
        <v>80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103</v>
      </c>
      <c r="I3" s="8" t="s">
        <v>86</v>
      </c>
      <c r="J3" s="8" t="s">
        <v>17</v>
      </c>
      <c r="K3" s="8" t="s">
        <v>18</v>
      </c>
      <c r="L3" s="114" t="s">
        <v>81</v>
      </c>
      <c r="M3" s="8" t="s">
        <v>19</v>
      </c>
      <c r="N3" s="8" t="s">
        <v>20</v>
      </c>
      <c r="O3" s="8" t="s">
        <v>21</v>
      </c>
      <c r="P3" s="8" t="s">
        <v>22</v>
      </c>
      <c r="Q3" s="8" t="s">
        <v>23</v>
      </c>
      <c r="R3" s="117" t="s">
        <v>82</v>
      </c>
      <c r="S3" s="8" t="s">
        <v>90</v>
      </c>
      <c r="T3" s="8" t="s">
        <v>24</v>
      </c>
      <c r="U3" s="8" t="s">
        <v>25</v>
      </c>
      <c r="V3" s="8" t="s">
        <v>26</v>
      </c>
      <c r="W3" s="8" t="s">
        <v>27</v>
      </c>
      <c r="X3" s="8" t="s">
        <v>28</v>
      </c>
      <c r="Y3" s="8" t="s">
        <v>29</v>
      </c>
      <c r="Z3" s="8" t="s">
        <v>30</v>
      </c>
      <c r="AA3" s="8" t="s">
        <v>31</v>
      </c>
      <c r="AB3" s="114" t="s">
        <v>83</v>
      </c>
      <c r="AC3" s="8" t="s">
        <v>32</v>
      </c>
      <c r="AD3" s="8" t="s">
        <v>33</v>
      </c>
      <c r="AE3" s="8" t="s">
        <v>35</v>
      </c>
      <c r="AF3" s="8" t="s">
        <v>34</v>
      </c>
      <c r="AG3" s="8" t="s">
        <v>36</v>
      </c>
      <c r="AH3" s="8" t="s">
        <v>37</v>
      </c>
      <c r="AI3" s="8" t="s">
        <v>38</v>
      </c>
      <c r="AJ3" s="8" t="s">
        <v>39</v>
      </c>
      <c r="AK3" s="8" t="s">
        <v>40</v>
      </c>
      <c r="AL3" s="8" t="s">
        <v>41</v>
      </c>
      <c r="AM3" s="8" t="s">
        <v>42</v>
      </c>
      <c r="AN3" s="8" t="s">
        <v>43</v>
      </c>
      <c r="AO3" s="114" t="s">
        <v>64</v>
      </c>
      <c r="AP3" s="8" t="s">
        <v>44</v>
      </c>
      <c r="AQ3" s="8" t="s">
        <v>45</v>
      </c>
      <c r="AR3" s="8" t="s">
        <v>46</v>
      </c>
      <c r="AS3" s="8" t="s">
        <v>47</v>
      </c>
      <c r="AT3" s="8" t="s">
        <v>48</v>
      </c>
      <c r="AU3" s="8" t="s">
        <v>49</v>
      </c>
      <c r="AV3" s="8" t="s">
        <v>50</v>
      </c>
      <c r="AW3" s="8" t="s">
        <v>51</v>
      </c>
      <c r="AX3" s="8" t="s">
        <v>52</v>
      </c>
      <c r="AY3" s="8" t="s">
        <v>53</v>
      </c>
      <c r="AZ3" s="8" t="s">
        <v>54</v>
      </c>
      <c r="BA3" s="8" t="s">
        <v>55</v>
      </c>
      <c r="BB3" s="8" t="s">
        <v>56</v>
      </c>
      <c r="BC3" s="8" t="s">
        <v>57</v>
      </c>
      <c r="BD3" s="8" t="s">
        <v>58</v>
      </c>
      <c r="BE3" s="8" t="s">
        <v>59</v>
      </c>
      <c r="BF3" s="8" t="s">
        <v>60</v>
      </c>
      <c r="BG3" s="8" t="s">
        <v>61</v>
      </c>
      <c r="BH3" s="8" t="s">
        <v>62</v>
      </c>
      <c r="BI3" s="8" t="s">
        <v>63</v>
      </c>
      <c r="BJ3" s="114" t="s">
        <v>65</v>
      </c>
      <c r="BK3" s="8" t="s">
        <v>66</v>
      </c>
      <c r="BL3" s="8" t="s">
        <v>67</v>
      </c>
      <c r="BM3" s="8" t="s">
        <v>68</v>
      </c>
      <c r="BN3" s="8" t="s">
        <v>69</v>
      </c>
      <c r="BO3" s="8" t="s">
        <v>70</v>
      </c>
      <c r="BP3" s="114" t="s">
        <v>71</v>
      </c>
      <c r="BQ3" s="8" t="s">
        <v>72</v>
      </c>
      <c r="BR3" s="8">
        <v>1</v>
      </c>
      <c r="BS3" s="8">
        <v>2</v>
      </c>
      <c r="BT3" s="8">
        <v>3</v>
      </c>
      <c r="BU3" s="8">
        <v>4</v>
      </c>
      <c r="BV3" s="8">
        <v>5</v>
      </c>
      <c r="BW3" s="8">
        <v>6</v>
      </c>
      <c r="BX3" s="8">
        <v>7</v>
      </c>
      <c r="BY3" s="8">
        <v>8</v>
      </c>
      <c r="BZ3" s="8" t="s">
        <v>73</v>
      </c>
      <c r="CA3" s="114" t="s">
        <v>74</v>
      </c>
      <c r="CB3" s="8" t="s">
        <v>75</v>
      </c>
      <c r="CC3" s="8" t="s">
        <v>76</v>
      </c>
      <c r="CD3" s="8" t="s">
        <v>77</v>
      </c>
      <c r="CE3" s="8" t="s">
        <v>78</v>
      </c>
      <c r="CF3" s="8" t="s">
        <v>79</v>
      </c>
    </row>
    <row r="4" spans="1:84" ht="44.25" customHeight="1" x14ac:dyDescent="0.3">
      <c r="A4" s="115" t="s">
        <v>101</v>
      </c>
      <c r="B4" s="28" t="s">
        <v>111</v>
      </c>
      <c r="C4" s="114"/>
      <c r="D4" s="14">
        <f>VLOOKUP($B4,GULF!$A$4:$CF$39,4,FALSE)</f>
        <v>0</v>
      </c>
      <c r="E4" s="15">
        <f>VLOOKUP($B4,GULF!$A$4:$CF$39,5,FALSE)</f>
        <v>0</v>
      </c>
      <c r="F4" s="15">
        <f>VLOOKUP($B4,GULF!$A$4:$CF$39,6,FALSE)</f>
        <v>0</v>
      </c>
      <c r="G4" s="15">
        <f>VLOOKUP($B4,GULF!$A$4:$CF$39,7,FALSE)</f>
        <v>0</v>
      </c>
      <c r="H4" s="15">
        <f>VLOOKUP($B4,GULF!$A$4:$CF$39,8,FALSE)</f>
        <v>0</v>
      </c>
      <c r="I4" s="15">
        <f>VLOOKUP($B4,GULF!$A$4:$CF$39,9,FALSE)</f>
        <v>0</v>
      </c>
      <c r="J4" s="15">
        <f>VLOOKUP($B4,GULF!$A$4:$CF$39,10,FALSE)</f>
        <v>0</v>
      </c>
      <c r="K4" s="16">
        <f>VLOOKUP($B4,GULF!$A$4:$CF$39,11,FALSE)</f>
        <v>0</v>
      </c>
      <c r="L4" s="114"/>
      <c r="M4" s="14">
        <f>VLOOKUP($B4,GULF!$A$4:$CF$39,13,FALSE)</f>
        <v>0</v>
      </c>
      <c r="N4" s="14">
        <f>VLOOKUP($B4,GULF!$A$4:$CF$39,14,FALSE)</f>
        <v>0</v>
      </c>
      <c r="O4" s="15">
        <f>VLOOKUP($B4,GULF!$A$4:$CF$39,15,FALSE)</f>
        <v>0</v>
      </c>
      <c r="P4" s="20">
        <f>VLOOKUP($B4,GULF!$A$4:$CF$39,16,FALSE)</f>
        <v>0</v>
      </c>
      <c r="Q4" s="21">
        <f>VLOOKUP($B4,GULF!$A$4:$CF$39,17,FALSE)</f>
        <v>0</v>
      </c>
      <c r="R4" s="117"/>
      <c r="S4" s="17">
        <f>VLOOKUP($B4,GULF!$A$4:$CF$39,19,FALSE)</f>
        <v>0</v>
      </c>
      <c r="T4" s="15">
        <f>VLOOKUP($B4,GULF!$A$4:$CF$39,20,FALSE)</f>
        <v>0</v>
      </c>
      <c r="U4" s="15">
        <f>VLOOKUP($B4,GULF!$A$4:$CF$39,21,FALSE)</f>
        <v>0</v>
      </c>
      <c r="V4" s="15">
        <f>VLOOKUP($B4,GULF!$A$4:$CF$39,22,FALSE)</f>
        <v>0</v>
      </c>
      <c r="W4" s="15">
        <f>VLOOKUP($B4,GULF!$A$4:$CF$39,23,FALSE)</f>
        <v>0</v>
      </c>
      <c r="X4" s="15">
        <f>VLOOKUP($B4,GULF!$A$4:$CF$39,24,FALSE)</f>
        <v>0</v>
      </c>
      <c r="Y4" s="15">
        <f>VLOOKUP($B4,GULF!$A$4:$CF$39,25,FALSE)</f>
        <v>0</v>
      </c>
      <c r="Z4" s="15">
        <f>VLOOKUP($B4,GULF!$A$4:$CF$39,26,FALSE)</f>
        <v>0</v>
      </c>
      <c r="AA4" s="16">
        <f>VLOOKUP($B4,GULF!$A$4:$CF$39,27,FALSE)</f>
        <v>0</v>
      </c>
      <c r="AB4" s="114"/>
      <c r="AC4" s="14">
        <f>VLOOKUP($B4,GULF!$A$4:$CF$39,29,FALSE)</f>
        <v>0</v>
      </c>
      <c r="AD4" s="15">
        <f>VLOOKUP($B4,GULF!$A$4:$CF$39,30,FALSE)</f>
        <v>0</v>
      </c>
      <c r="AE4" s="15">
        <f>VLOOKUP($B4,GULF!$A$4:$CF$39,31,FALSE)</f>
        <v>0</v>
      </c>
      <c r="AF4" s="15">
        <f>VLOOKUP($B4,GULF!$A$4:$CF$39,32,FALSE)</f>
        <v>0</v>
      </c>
      <c r="AG4" s="15">
        <f>VLOOKUP($B4,GULF!$A$4:$CF$39,33,FALSE)</f>
        <v>0</v>
      </c>
      <c r="AH4" s="15">
        <f>VLOOKUP($B4,GULF!$A$4:$CF$39,34,FALSE)</f>
        <v>0</v>
      </c>
      <c r="AI4" s="15">
        <f>VLOOKUP($B4,GULF!$A$4:$CF$39,35,FALSE)</f>
        <v>0</v>
      </c>
      <c r="AJ4" s="15">
        <f>VLOOKUP($B4,GULF!$A$4:$CF$39,36,FALSE)</f>
        <v>0</v>
      </c>
      <c r="AK4" s="15">
        <f>VLOOKUP($B4,GULF!$A$4:$CF$39,37,FALSE)</f>
        <v>0</v>
      </c>
      <c r="AL4" s="15">
        <f>VLOOKUP($B4,GULF!$A$4:$CF$39,38,FALSE)</f>
        <v>0</v>
      </c>
      <c r="AM4" s="15">
        <f>VLOOKUP($B4,GULF!$A$4:$CF$39,39,FALSE)</f>
        <v>0</v>
      </c>
      <c r="AN4" s="16">
        <f>VLOOKUP($B4,GULF!$A$4:$CF$39,40,FALSE)</f>
        <v>0</v>
      </c>
      <c r="AO4" s="114"/>
      <c r="AP4" s="14">
        <f>VLOOKUP($B4,GULF!$A$4:$CF$39,42,FALSE)</f>
        <v>0</v>
      </c>
      <c r="AQ4" s="15">
        <f>VLOOKUP($B4,GULF!$A$4:$CF$39,43,FALSE)</f>
        <v>0</v>
      </c>
      <c r="AR4" s="15">
        <f>VLOOKUP($B4,GULF!$A$4:$CF$39,44,FALSE)</f>
        <v>0</v>
      </c>
      <c r="AS4" s="15">
        <f>VLOOKUP($B4,GULF!$A$4:$CF$39,45,FALSE)</f>
        <v>0</v>
      </c>
      <c r="AT4" s="15">
        <f>VLOOKUP($B4,GULF!$A$4:$CF$39,46,FALSE)</f>
        <v>0</v>
      </c>
      <c r="AU4" s="15">
        <f>VLOOKUP($B4,GULF!$A$4:$CF$39,47,FALSE)</f>
        <v>0</v>
      </c>
      <c r="AV4" s="15">
        <f>VLOOKUP($B4,GULF!$A$4:$CF$39,48,FALSE)</f>
        <v>0</v>
      </c>
      <c r="AW4" s="15">
        <f>VLOOKUP($B4,GULF!$A$4:$CF$39,49,FALSE)</f>
        <v>0</v>
      </c>
      <c r="AX4" s="15">
        <f>VLOOKUP($B4,GULF!$A$4:$CF$39,50,FALSE)</f>
        <v>0</v>
      </c>
      <c r="AY4" s="15">
        <f>VLOOKUP($B4,GULF!$A$4:$CF$39,51,FALSE)</f>
        <v>0</v>
      </c>
      <c r="AZ4" s="15">
        <f>VLOOKUP($B4,GULF!$A$4:$CF$39,52,FALSE)</f>
        <v>0</v>
      </c>
      <c r="BA4" s="15">
        <f>VLOOKUP($B4,GULF!$A$4:$CF$39,53,FALSE)</f>
        <v>0</v>
      </c>
      <c r="BB4" s="15">
        <f>VLOOKUP($B4,GULF!$A$4:$CF$39,54,FALSE)</f>
        <v>0</v>
      </c>
      <c r="BC4" s="15">
        <f>VLOOKUP($B4,GULF!$A$4:$CF$39,55,FALSE)</f>
        <v>0</v>
      </c>
      <c r="BD4" s="15">
        <f>VLOOKUP($B4,GULF!$A$4:$CF$39,56,FALSE)</f>
        <v>0</v>
      </c>
      <c r="BE4" s="15">
        <f>VLOOKUP($B4,GULF!$A$4:$CF$39,57,FALSE)</f>
        <v>0</v>
      </c>
      <c r="BF4" s="15">
        <f>VLOOKUP($B4,GULF!$A$4:$CF$39,58,FALSE)</f>
        <v>0</v>
      </c>
      <c r="BG4" s="15">
        <f>VLOOKUP($B4,GULF!$A$4:$CF$39,59,FALSE)</f>
        <v>0</v>
      </c>
      <c r="BH4" s="15">
        <f>VLOOKUP($B4,GULF!$A$4:$CF$39,60,FALSE)</f>
        <v>0</v>
      </c>
      <c r="BI4" s="16">
        <f>VLOOKUP($B4,GULF!$A$4:$CF$39,61,FALSE)</f>
        <v>0</v>
      </c>
      <c r="BJ4" s="114"/>
      <c r="BK4" s="24">
        <f>VLOOKUP($B4,GULF!$A$4:$CF$39,63,FALSE)</f>
        <v>0</v>
      </c>
      <c r="BL4" s="25">
        <f>VLOOKUP($B4,GULF!$A$4:$CF$39,64,FALSE)</f>
        <v>0</v>
      </c>
      <c r="BM4" s="15">
        <f>VLOOKUP($B4,GULF!$A$4:$CF$39,65,FALSE)</f>
        <v>0</v>
      </c>
      <c r="BN4" s="25">
        <f>VLOOKUP($B4,GULF!$A$4:$CF$39,66,FALSE)</f>
        <v>0</v>
      </c>
      <c r="BO4" s="21">
        <f>VLOOKUP($B4,GULF!$A$4:$CF$39,67,FALSE)</f>
        <v>0</v>
      </c>
      <c r="BP4" s="114"/>
      <c r="BQ4" s="14">
        <f>VLOOKUP($B4,GULF!$A$4:$CF$39,69,FALSE)</f>
        <v>0</v>
      </c>
      <c r="BR4" s="15">
        <f>VLOOKUP($B4,GULF!$A$4:$CF$39,70,FALSE)</f>
        <v>0</v>
      </c>
      <c r="BS4" s="15">
        <f>VLOOKUP($B4,GULF!$A$4:$CF$39,71,FALSE)</f>
        <v>0</v>
      </c>
      <c r="BT4" s="15">
        <f>VLOOKUP($B4,GULF!$A$4:$CF$39,72,FALSE)</f>
        <v>0</v>
      </c>
      <c r="BU4" s="15">
        <f>VLOOKUP($B4,GULF!$A$4:$CF$39,73,FALSE)</f>
        <v>0</v>
      </c>
      <c r="BV4" s="15">
        <f>VLOOKUP($B4,GULF!$A$4:$CF$39,74,FALSE)</f>
        <v>0</v>
      </c>
      <c r="BW4" s="15">
        <f>VLOOKUP($B4,GULF!$A$4:$CF$39,75,FALSE)</f>
        <v>0</v>
      </c>
      <c r="BX4" s="15">
        <f>VLOOKUP($B4,GULF!$A$4:$CF$39,76,FALSE)</f>
        <v>0</v>
      </c>
      <c r="BY4" s="15">
        <f>VLOOKUP($B4,GULF!$A$4:$CF$39,77,FALSE)</f>
        <v>0</v>
      </c>
      <c r="BZ4" s="16">
        <f>VLOOKUP($B4,GULF!$A$4:$CF$39,78,FALSE)</f>
        <v>0</v>
      </c>
      <c r="CA4" s="114"/>
      <c r="CB4" s="14">
        <f>VLOOKUP($B4,GULF!$A$4:$CF$39,80,FALSE)</f>
        <v>0</v>
      </c>
      <c r="CC4" s="15">
        <f>VLOOKUP($B4,GULF!$A$4:$CF$39,81,FALSE)</f>
        <v>0</v>
      </c>
      <c r="CD4" s="15">
        <f>VLOOKUP($B4,GULF!$A$4:$CF$39,82,FALSE)</f>
        <v>0</v>
      </c>
      <c r="CE4" s="15">
        <f>VLOOKUP($B4,GULF!$A$4:$CF$39,83,FALSE)</f>
        <v>0</v>
      </c>
      <c r="CF4" s="16">
        <f>VLOOKUP($B4,GULF!$A$4:$CF$39,84,FALSE)</f>
        <v>0</v>
      </c>
    </row>
    <row r="5" spans="1:84" ht="44.25" customHeight="1" x14ac:dyDescent="0.3">
      <c r="A5" s="116"/>
      <c r="B5" s="29" t="s">
        <v>98</v>
      </c>
      <c r="C5" s="114"/>
      <c r="D5" s="17">
        <f>VLOOKUP($B5,GULF!$A$4:$CF$39,4,FALSE)</f>
        <v>0</v>
      </c>
      <c r="E5" s="18">
        <f>VLOOKUP($B5,GULF!$A$4:$CF$39,5,FALSE)</f>
        <v>0</v>
      </c>
      <c r="F5" s="18">
        <f>VLOOKUP($B5,GULF!$A$4:$CF$39,6,FALSE)</f>
        <v>0</v>
      </c>
      <c r="G5" s="18">
        <f>VLOOKUP($B5,GULF!$A$4:$CF$39,7,FALSE)</f>
        <v>0</v>
      </c>
      <c r="H5" s="18">
        <f>VLOOKUP($B5,GULF!$A$4:$CF$39,8,FALSE)</f>
        <v>0</v>
      </c>
      <c r="I5" s="18">
        <f>VLOOKUP($B5,GULF!$A$4:$CF$39,9,FALSE)</f>
        <v>0</v>
      </c>
      <c r="J5" s="18">
        <f>VLOOKUP($B5,GULF!$A$4:$CF$39,10,FALSE)</f>
        <v>0</v>
      </c>
      <c r="K5" s="19">
        <f>VLOOKUP($B5,GULF!$A$4:$CF$39,11,FALSE)</f>
        <v>0</v>
      </c>
      <c r="L5" s="114"/>
      <c r="M5" s="17">
        <f>VLOOKUP($B5,GULF!$A$4:$CF$39,13,FALSE)</f>
        <v>0</v>
      </c>
      <c r="N5" s="18">
        <f>VLOOKUP($B5,GULF!$A$4:$CF$39,14,FALSE)</f>
        <v>0</v>
      </c>
      <c r="O5" s="18">
        <f>VLOOKUP($B5,GULF!$A$4:$CF$39,15,FALSE)</f>
        <v>0</v>
      </c>
      <c r="P5" s="22">
        <f>VLOOKUP($B5,GULF!$A$4:$CF$39,16,FALSE)</f>
        <v>0</v>
      </c>
      <c r="Q5" s="23">
        <f>VLOOKUP($B5,GULF!$A$4:$CF$39,17,FALSE)</f>
        <v>0</v>
      </c>
      <c r="R5" s="117"/>
      <c r="S5" s="17">
        <f>VLOOKUP($B5,GULF!$A$4:$CF$39,19,FALSE)</f>
        <v>0</v>
      </c>
      <c r="T5" s="18">
        <f>VLOOKUP($B5,GULF!$A$4:$CF$39,20,FALSE)</f>
        <v>0</v>
      </c>
      <c r="U5" s="18">
        <f>VLOOKUP($B5,GULF!$A$4:$CF$39,21,FALSE)</f>
        <v>0</v>
      </c>
      <c r="V5" s="18">
        <f>VLOOKUP($B5,GULF!$A$4:$CF$39,22,FALSE)</f>
        <v>0</v>
      </c>
      <c r="W5" s="18">
        <f>VLOOKUP($B5,GULF!$A$4:$CF$39,23,FALSE)</f>
        <v>0</v>
      </c>
      <c r="X5" s="18">
        <f>VLOOKUP($B5,GULF!$A$4:$CF$39,24,FALSE)</f>
        <v>0</v>
      </c>
      <c r="Y5" s="18">
        <f>VLOOKUP($B5,GULF!$A$4:$CF$39,25,FALSE)</f>
        <v>0</v>
      </c>
      <c r="Z5" s="18">
        <f>VLOOKUP($B5,GULF!$A$4:$CF$39,26,FALSE)</f>
        <v>0</v>
      </c>
      <c r="AA5" s="19">
        <f>VLOOKUP($B5,GULF!$A$4:$CF$39,27,FALSE)</f>
        <v>0</v>
      </c>
      <c r="AB5" s="114"/>
      <c r="AC5" s="17">
        <f>VLOOKUP($B5,GULF!$A$4:$CF$39,29,FALSE)</f>
        <v>0</v>
      </c>
      <c r="AD5" s="18">
        <f>VLOOKUP($B5,GULF!$A$4:$CF$39,30,FALSE)</f>
        <v>0</v>
      </c>
      <c r="AE5" s="18">
        <f>VLOOKUP($B5,GULF!$A$4:$CF$39,31,FALSE)</f>
        <v>0</v>
      </c>
      <c r="AF5" s="18">
        <f>VLOOKUP($B5,GULF!$A$4:$CF$39,32,FALSE)</f>
        <v>0</v>
      </c>
      <c r="AG5" s="18">
        <f>VLOOKUP($B5,GULF!$A$4:$CF$39,33,FALSE)</f>
        <v>0</v>
      </c>
      <c r="AH5" s="18">
        <f>VLOOKUP($B5,GULF!$A$4:$CF$39,34,FALSE)</f>
        <v>0</v>
      </c>
      <c r="AI5" s="18">
        <f>VLOOKUP($B5,GULF!$A$4:$CF$39,35,FALSE)</f>
        <v>0</v>
      </c>
      <c r="AJ5" s="18">
        <f>VLOOKUP($B5,GULF!$A$4:$CF$39,36,FALSE)</f>
        <v>0</v>
      </c>
      <c r="AK5" s="18">
        <f>VLOOKUP($B5,GULF!$A$4:$CF$39,37,FALSE)</f>
        <v>0</v>
      </c>
      <c r="AL5" s="18">
        <f>VLOOKUP($B5,GULF!$A$4:$CF$39,38,FALSE)</f>
        <v>0</v>
      </c>
      <c r="AM5" s="18">
        <f>VLOOKUP($B5,GULF!$A$4:$CF$39,39,FALSE)</f>
        <v>0</v>
      </c>
      <c r="AN5" s="19">
        <f>VLOOKUP($B5,GULF!$A$4:$CF$39,40,FALSE)</f>
        <v>0</v>
      </c>
      <c r="AO5" s="114"/>
      <c r="AP5" s="17">
        <f>VLOOKUP($B5,GULF!$A$4:$CF$39,42,FALSE)</f>
        <v>0</v>
      </c>
      <c r="AQ5" s="18">
        <f>VLOOKUP($B5,GULF!$A$4:$CF$39,43,FALSE)</f>
        <v>0</v>
      </c>
      <c r="AR5" s="18">
        <f>VLOOKUP($B5,GULF!$A$4:$CF$39,44,FALSE)</f>
        <v>0</v>
      </c>
      <c r="AS5" s="18">
        <f>VLOOKUP($B5,GULF!$A$4:$CF$39,45,FALSE)</f>
        <v>0</v>
      </c>
      <c r="AT5" s="18">
        <f>VLOOKUP($B5,GULF!$A$4:$CF$39,46,FALSE)</f>
        <v>0</v>
      </c>
      <c r="AU5" s="18">
        <f>VLOOKUP($B5,GULF!$A$4:$CF$39,47,FALSE)</f>
        <v>0</v>
      </c>
      <c r="AV5" s="18">
        <f>VLOOKUP($B5,GULF!$A$4:$CF$39,48,FALSE)</f>
        <v>0</v>
      </c>
      <c r="AW5" s="18">
        <f>VLOOKUP($B5,GULF!$A$4:$CF$39,49,FALSE)</f>
        <v>0</v>
      </c>
      <c r="AX5" s="18">
        <f>VLOOKUP($B5,GULF!$A$4:$CF$39,50,FALSE)</f>
        <v>0</v>
      </c>
      <c r="AY5" s="18">
        <f>VLOOKUP($B5,GULF!$A$4:$CF$39,51,FALSE)</f>
        <v>0</v>
      </c>
      <c r="AZ5" s="18">
        <f>VLOOKUP($B5,GULF!$A$4:$CF$39,52,FALSE)</f>
        <v>0</v>
      </c>
      <c r="BA5" s="18">
        <f>VLOOKUP($B5,GULF!$A$4:$CF$39,53,FALSE)</f>
        <v>0</v>
      </c>
      <c r="BB5" s="18">
        <f>VLOOKUP($B5,GULF!$A$4:$CF$39,54,FALSE)</f>
        <v>0</v>
      </c>
      <c r="BC5" s="18">
        <f>VLOOKUP($B5,GULF!$A$4:$CF$39,55,FALSE)</f>
        <v>0</v>
      </c>
      <c r="BD5" s="18">
        <f>VLOOKUP($B5,GULF!$A$4:$CF$39,56,FALSE)</f>
        <v>0</v>
      </c>
      <c r="BE5" s="18">
        <f>VLOOKUP($B5,GULF!$A$4:$CF$39,57,FALSE)</f>
        <v>0</v>
      </c>
      <c r="BF5" s="18">
        <f>VLOOKUP($B5,GULF!$A$4:$CF$39,58,FALSE)</f>
        <v>0</v>
      </c>
      <c r="BG5" s="18">
        <f>VLOOKUP($B5,GULF!$A$4:$CF$39,59,FALSE)</f>
        <v>0</v>
      </c>
      <c r="BH5" s="18">
        <f>VLOOKUP($B5,GULF!$A$4:$CF$39,60,FALSE)</f>
        <v>0</v>
      </c>
      <c r="BI5" s="19">
        <f>VLOOKUP($B5,GULF!$A$4:$CF$39,61,FALSE)</f>
        <v>0</v>
      </c>
      <c r="BJ5" s="114"/>
      <c r="BK5" s="26">
        <f>VLOOKUP($B5,GULF!$A$4:$CF$39,63,FALSE)</f>
        <v>0</v>
      </c>
      <c r="BL5" s="27">
        <f>VLOOKUP($B5,GULF!$A$4:$CF$39,64,FALSE)</f>
        <v>0</v>
      </c>
      <c r="BM5" s="18">
        <f>VLOOKUP($B5,GULF!$A$4:$CF$39,65,FALSE)</f>
        <v>0</v>
      </c>
      <c r="BN5" s="27">
        <f>VLOOKUP($B5,GULF!$A$4:$CF$39,66,FALSE)</f>
        <v>0</v>
      </c>
      <c r="BO5" s="23">
        <f>VLOOKUP($B5,GULF!$A$4:$CF$39,67,FALSE)</f>
        <v>0</v>
      </c>
      <c r="BP5" s="114"/>
      <c r="BQ5" s="17">
        <f>VLOOKUP($B5,GULF!$A$4:$CF$39,69,FALSE)</f>
        <v>0</v>
      </c>
      <c r="BR5" s="18">
        <f>VLOOKUP($B5,GULF!$A$4:$CF$39,70,FALSE)</f>
        <v>0</v>
      </c>
      <c r="BS5" s="18">
        <f>VLOOKUP($B5,GULF!$A$4:$CF$39,71,FALSE)</f>
        <v>0</v>
      </c>
      <c r="BT5" s="18">
        <f>VLOOKUP($B5,GULF!$A$4:$CF$39,72,FALSE)</f>
        <v>0</v>
      </c>
      <c r="BU5" s="18">
        <f>VLOOKUP($B5,GULF!$A$4:$CF$39,73,FALSE)</f>
        <v>0</v>
      </c>
      <c r="BV5" s="18">
        <f>VLOOKUP($B5,GULF!$A$4:$CF$39,74,FALSE)</f>
        <v>0</v>
      </c>
      <c r="BW5" s="18">
        <f>VLOOKUP($B5,GULF!$A$4:$CF$39,75,FALSE)</f>
        <v>0</v>
      </c>
      <c r="BX5" s="18">
        <f>VLOOKUP($B5,GULF!$A$4:$CF$39,76,FALSE)</f>
        <v>0</v>
      </c>
      <c r="BY5" s="18">
        <f>VLOOKUP($B5,GULF!$A$4:$CF$39,77,FALSE)</f>
        <v>0</v>
      </c>
      <c r="BZ5" s="19">
        <f>VLOOKUP($B5,GULF!$A$4:$CF$39,78,FALSE)</f>
        <v>0</v>
      </c>
      <c r="CA5" s="114"/>
      <c r="CB5" s="17">
        <f>VLOOKUP($B5,GULF!$A$4:$CF$39,80,FALSE)</f>
        <v>0</v>
      </c>
      <c r="CC5" s="18">
        <f>VLOOKUP($B5,GULF!$A$4:$CF$39,81,FALSE)</f>
        <v>0</v>
      </c>
      <c r="CD5" s="18">
        <f>VLOOKUP($B5,GULF!$A$4:$CF$39,82,FALSE)</f>
        <v>0</v>
      </c>
      <c r="CE5" s="18">
        <f>VLOOKUP($B5,GULF!$A$4:$CF$39,83,FALSE)</f>
        <v>0</v>
      </c>
      <c r="CF5" s="19">
        <f>VLOOKUP($B5,GULF!$A$4:$CF$39,84,FALSE)</f>
        <v>0</v>
      </c>
    </row>
    <row r="6" spans="1:84" x14ac:dyDescent="0.25">
      <c r="B6" s="113"/>
      <c r="C6"/>
    </row>
    <row r="7" spans="1:84" x14ac:dyDescent="0.25">
      <c r="B7" s="113"/>
      <c r="C7"/>
    </row>
    <row r="8" spans="1:84" x14ac:dyDescent="0.25">
      <c r="C8"/>
    </row>
    <row r="9" spans="1:84" x14ac:dyDescent="0.25">
      <c r="C9"/>
    </row>
    <row r="10" spans="1:84" x14ac:dyDescent="0.25">
      <c r="C10"/>
    </row>
    <row r="11" spans="1:84" x14ac:dyDescent="0.25">
      <c r="C11"/>
    </row>
    <row r="12" spans="1:84" x14ac:dyDescent="0.25">
      <c r="C12"/>
    </row>
    <row r="13" spans="1:84" x14ac:dyDescent="0.25">
      <c r="C13"/>
    </row>
    <row r="14" spans="1:84" x14ac:dyDescent="0.25">
      <c r="C14"/>
    </row>
    <row r="15" spans="1:84" x14ac:dyDescent="0.25">
      <c r="C15"/>
    </row>
    <row r="16" spans="1:84" x14ac:dyDescent="0.25">
      <c r="C16"/>
    </row>
    <row r="17" spans="3:3" x14ac:dyDescent="0.25">
      <c r="C17"/>
    </row>
    <row r="18" spans="3:3" x14ac:dyDescent="0.25">
      <c r="C18"/>
    </row>
    <row r="19" spans="3:3" x14ac:dyDescent="0.25">
      <c r="C19"/>
    </row>
    <row r="20" spans="3:3" x14ac:dyDescent="0.25">
      <c r="C20"/>
    </row>
    <row r="21" spans="3:3" x14ac:dyDescent="0.25">
      <c r="C21"/>
    </row>
    <row r="22" spans="3:3" x14ac:dyDescent="0.25">
      <c r="C22"/>
    </row>
    <row r="23" spans="3:3" x14ac:dyDescent="0.25">
      <c r="C23"/>
    </row>
    <row r="24" spans="3:3" x14ac:dyDescent="0.25">
      <c r="C24"/>
    </row>
    <row r="25" spans="3:3" x14ac:dyDescent="0.25">
      <c r="C25"/>
    </row>
    <row r="26" spans="3:3" x14ac:dyDescent="0.25">
      <c r="C26"/>
    </row>
    <row r="27" spans="3:3" x14ac:dyDescent="0.25">
      <c r="C27"/>
    </row>
    <row r="28" spans="3:3" x14ac:dyDescent="0.25">
      <c r="C28"/>
    </row>
    <row r="29" spans="3:3" x14ac:dyDescent="0.25">
      <c r="C29"/>
    </row>
    <row r="30" spans="3:3" x14ac:dyDescent="0.25">
      <c r="C30"/>
    </row>
    <row r="31" spans="3:3" x14ac:dyDescent="0.25">
      <c r="C31"/>
    </row>
    <row r="32" spans="3:3" x14ac:dyDescent="0.25">
      <c r="C32"/>
    </row>
    <row r="33" spans="3:3" x14ac:dyDescent="0.25">
      <c r="C33"/>
    </row>
    <row r="34" spans="3:3" x14ac:dyDescent="0.25">
      <c r="C34"/>
    </row>
    <row r="35" spans="3:3" x14ac:dyDescent="0.25">
      <c r="C35"/>
    </row>
    <row r="36" spans="3:3" x14ac:dyDescent="0.25">
      <c r="C36"/>
    </row>
    <row r="37" spans="3:3" x14ac:dyDescent="0.25">
      <c r="C37"/>
    </row>
    <row r="38" spans="3:3" x14ac:dyDescent="0.25">
      <c r="C38"/>
    </row>
    <row r="39" spans="3:3" x14ac:dyDescent="0.25">
      <c r="C39"/>
    </row>
  </sheetData>
  <mergeCells count="9">
    <mergeCell ref="C3:C5"/>
    <mergeCell ref="A4:A5"/>
    <mergeCell ref="CA3:CA5"/>
    <mergeCell ref="L3:L5"/>
    <mergeCell ref="R3:R5"/>
    <mergeCell ref="AB3:AB5"/>
    <mergeCell ref="AO3:AO5"/>
    <mergeCell ref="BJ3:BJ5"/>
    <mergeCell ref="BP3:BP5"/>
  </mergeCells>
  <dataValidations count="1">
    <dataValidation type="list" sqref="B4:B5">
      <formula1>FAZ_Streckenpool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F40"/>
  <sheetViews>
    <sheetView tabSelected="1" zoomScale="70" zoomScaleNormal="70" workbookViewId="0">
      <selection activeCell="L47" sqref="L47"/>
    </sheetView>
  </sheetViews>
  <sheetFormatPr baseColWidth="10" defaultRowHeight="15" x14ac:dyDescent="0.25"/>
  <cols>
    <col min="1" max="1" width="25.140625" customWidth="1"/>
    <col min="2" max="2" width="22.7109375" customWidth="1"/>
    <col min="3" max="3" width="9.85546875" customWidth="1"/>
    <col min="4" max="11" width="10.85546875" style="7" customWidth="1"/>
    <col min="12" max="12" width="9.85546875" customWidth="1"/>
    <col min="13" max="15" width="10.85546875" style="7" customWidth="1"/>
    <col min="16" max="17" width="10.85546875" style="9" customWidth="1"/>
    <col min="18" max="18" width="17.85546875" customWidth="1"/>
    <col min="19" max="22" width="10.85546875" style="7" customWidth="1"/>
    <col min="23" max="23" width="11.85546875" style="7" customWidth="1"/>
    <col min="24" max="24" width="10.85546875" style="7" customWidth="1"/>
    <col min="25" max="25" width="11.85546875" style="7" customWidth="1"/>
    <col min="26" max="27" width="10.85546875" style="7" customWidth="1"/>
    <col min="29" max="40" width="10.85546875" style="7" customWidth="1"/>
    <col min="42" max="61" width="10.85546875" style="7" customWidth="1"/>
    <col min="63" max="64" width="10.85546875" style="9" customWidth="1"/>
    <col min="65" max="65" width="10.85546875" style="7" customWidth="1"/>
    <col min="66" max="67" width="10.85546875" style="11" customWidth="1"/>
    <col min="69" max="78" width="10.85546875" style="7" customWidth="1"/>
    <col min="80" max="84" width="10.85546875" style="7" customWidth="1"/>
  </cols>
  <sheetData>
    <row r="2" spans="1:84" ht="15.75" thickBot="1" x14ac:dyDescent="0.3"/>
    <row r="3" spans="1:84" ht="58.5" customHeight="1" thickBot="1" x14ac:dyDescent="0.3">
      <c r="C3" s="118" t="s">
        <v>80</v>
      </c>
      <c r="D3" s="100" t="s">
        <v>12</v>
      </c>
      <c r="E3" s="94" t="s">
        <v>13</v>
      </c>
      <c r="F3" s="94" t="s">
        <v>14</v>
      </c>
      <c r="G3" s="94" t="s">
        <v>15</v>
      </c>
      <c r="H3" s="94" t="s">
        <v>16</v>
      </c>
      <c r="I3" s="94" t="s">
        <v>86</v>
      </c>
      <c r="J3" s="94" t="s">
        <v>87</v>
      </c>
      <c r="K3" s="98" t="s">
        <v>18</v>
      </c>
      <c r="L3" s="118" t="s">
        <v>81</v>
      </c>
      <c r="M3" s="100" t="s">
        <v>19</v>
      </c>
      <c r="N3" s="94" t="s">
        <v>20</v>
      </c>
      <c r="O3" s="94" t="s">
        <v>21</v>
      </c>
      <c r="P3" s="94" t="s">
        <v>88</v>
      </c>
      <c r="Q3" s="98" t="s">
        <v>89</v>
      </c>
      <c r="R3" s="118" t="s">
        <v>82</v>
      </c>
      <c r="S3" s="100" t="s">
        <v>90</v>
      </c>
      <c r="T3" s="94" t="s">
        <v>24</v>
      </c>
      <c r="U3" s="94" t="s">
        <v>25</v>
      </c>
      <c r="V3" s="94" t="s">
        <v>26</v>
      </c>
      <c r="W3" s="94" t="s">
        <v>27</v>
      </c>
      <c r="X3" s="94" t="s">
        <v>28</v>
      </c>
      <c r="Y3" s="94" t="s">
        <v>29</v>
      </c>
      <c r="Z3" s="94" t="s">
        <v>30</v>
      </c>
      <c r="AA3" s="98" t="s">
        <v>31</v>
      </c>
      <c r="AB3" s="118" t="s">
        <v>83</v>
      </c>
      <c r="AC3" s="100" t="s">
        <v>32</v>
      </c>
      <c r="AD3" s="94" t="s">
        <v>33</v>
      </c>
      <c r="AE3" s="94" t="s">
        <v>35</v>
      </c>
      <c r="AF3" s="94" t="s">
        <v>34</v>
      </c>
      <c r="AG3" s="94" t="s">
        <v>36</v>
      </c>
      <c r="AH3" s="94" t="s">
        <v>37</v>
      </c>
      <c r="AI3" s="94" t="s">
        <v>38</v>
      </c>
      <c r="AJ3" s="94" t="s">
        <v>39</v>
      </c>
      <c r="AK3" s="94" t="s">
        <v>40</v>
      </c>
      <c r="AL3" s="94" t="s">
        <v>41</v>
      </c>
      <c r="AM3" s="94" t="s">
        <v>42</v>
      </c>
      <c r="AN3" s="98" t="s">
        <v>43</v>
      </c>
      <c r="AO3" s="118" t="s">
        <v>64</v>
      </c>
      <c r="AP3" s="100" t="s">
        <v>44</v>
      </c>
      <c r="AQ3" s="94" t="s">
        <v>45</v>
      </c>
      <c r="AR3" s="94" t="s">
        <v>46</v>
      </c>
      <c r="AS3" s="94" t="s">
        <v>47</v>
      </c>
      <c r="AT3" s="94" t="s">
        <v>48</v>
      </c>
      <c r="AU3" s="94" t="s">
        <v>49</v>
      </c>
      <c r="AV3" s="94" t="s">
        <v>50</v>
      </c>
      <c r="AW3" s="94" t="s">
        <v>51</v>
      </c>
      <c r="AX3" s="94" t="s">
        <v>52</v>
      </c>
      <c r="AY3" s="94" t="s">
        <v>53</v>
      </c>
      <c r="AZ3" s="94" t="s">
        <v>54</v>
      </c>
      <c r="BA3" s="94" t="s">
        <v>55</v>
      </c>
      <c r="BB3" s="94" t="s">
        <v>56</v>
      </c>
      <c r="BC3" s="94" t="s">
        <v>57</v>
      </c>
      <c r="BD3" s="94" t="s">
        <v>58</v>
      </c>
      <c r="BE3" s="94" t="s">
        <v>59</v>
      </c>
      <c r="BF3" s="94" t="s">
        <v>60</v>
      </c>
      <c r="BG3" s="94" t="s">
        <v>61</v>
      </c>
      <c r="BH3" s="94" t="s">
        <v>62</v>
      </c>
      <c r="BI3" s="98" t="s">
        <v>63</v>
      </c>
      <c r="BJ3" s="118" t="s">
        <v>65</v>
      </c>
      <c r="BK3" s="101" t="s">
        <v>66</v>
      </c>
      <c r="BL3" s="95" t="s">
        <v>67</v>
      </c>
      <c r="BM3" s="94" t="s">
        <v>68</v>
      </c>
      <c r="BN3" s="96" t="s">
        <v>69</v>
      </c>
      <c r="BO3" s="99" t="s">
        <v>70</v>
      </c>
      <c r="BP3" s="118" t="s">
        <v>71</v>
      </c>
      <c r="BQ3" s="100" t="s">
        <v>72</v>
      </c>
      <c r="BR3" s="94">
        <v>1</v>
      </c>
      <c r="BS3" s="94">
        <v>2</v>
      </c>
      <c r="BT3" s="94">
        <v>3</v>
      </c>
      <c r="BU3" s="94">
        <v>4</v>
      </c>
      <c r="BV3" s="94">
        <v>5</v>
      </c>
      <c r="BW3" s="94">
        <v>6</v>
      </c>
      <c r="BX3" s="94">
        <v>7</v>
      </c>
      <c r="BY3" s="94">
        <v>8</v>
      </c>
      <c r="BZ3" s="32" t="s">
        <v>73</v>
      </c>
      <c r="CA3" s="118" t="s">
        <v>74</v>
      </c>
      <c r="CB3" s="100" t="s">
        <v>75</v>
      </c>
      <c r="CC3" s="94" t="s">
        <v>76</v>
      </c>
      <c r="CD3" s="94" t="s">
        <v>77</v>
      </c>
      <c r="CE3" s="94" t="s">
        <v>78</v>
      </c>
      <c r="CF3" s="97" t="s">
        <v>79</v>
      </c>
    </row>
    <row r="4" spans="1:84" s="30" customFormat="1" ht="18.75" customHeight="1" x14ac:dyDescent="0.25">
      <c r="A4" s="102" t="s">
        <v>93</v>
      </c>
      <c r="B4" s="103" t="s">
        <v>84</v>
      </c>
      <c r="C4" s="119"/>
      <c r="D4" s="33"/>
      <c r="E4" s="33"/>
      <c r="F4" s="33"/>
      <c r="G4" s="33"/>
      <c r="H4" s="34"/>
      <c r="I4" s="35"/>
      <c r="J4" s="89"/>
      <c r="K4" s="35"/>
      <c r="L4" s="119"/>
      <c r="M4" s="33"/>
      <c r="N4" s="33"/>
      <c r="O4" s="57"/>
      <c r="P4" s="58"/>
      <c r="Q4" s="37"/>
      <c r="R4" s="119"/>
      <c r="S4" s="49"/>
      <c r="T4" s="36"/>
      <c r="U4" s="69"/>
      <c r="V4" s="70"/>
      <c r="W4" s="70"/>
      <c r="X4" s="70"/>
      <c r="Y4" s="70"/>
      <c r="Z4" s="70"/>
      <c r="AA4" s="70"/>
      <c r="AB4" s="119"/>
      <c r="AC4" s="75"/>
      <c r="AD4" s="75"/>
      <c r="AE4" s="75"/>
      <c r="AF4" s="75"/>
      <c r="AG4" s="75"/>
      <c r="AH4" s="75"/>
      <c r="AI4" s="75"/>
      <c r="AJ4" s="75"/>
      <c r="AK4" s="75"/>
      <c r="AL4" s="76"/>
      <c r="AM4" s="36"/>
      <c r="AN4" s="82"/>
      <c r="AO4" s="119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119"/>
      <c r="BK4" s="58"/>
      <c r="BL4" s="58"/>
      <c r="BM4" s="82"/>
      <c r="BN4" s="83"/>
      <c r="BO4" s="83"/>
      <c r="BP4" s="119"/>
      <c r="BQ4" s="33"/>
      <c r="BR4" s="33"/>
      <c r="BS4" s="33"/>
      <c r="BT4" s="33"/>
      <c r="BU4" s="33"/>
      <c r="BV4" s="33"/>
      <c r="BW4" s="33"/>
      <c r="BX4" s="33"/>
      <c r="BY4" s="88"/>
      <c r="BZ4" s="36"/>
      <c r="CA4" s="119"/>
      <c r="CB4" s="49"/>
      <c r="CC4" s="49"/>
      <c r="CD4" s="89"/>
      <c r="CE4" s="49"/>
      <c r="CF4" s="89"/>
    </row>
    <row r="5" spans="1:84" s="30" customFormat="1" ht="15.75" customHeight="1" thickBot="1" x14ac:dyDescent="0.3">
      <c r="A5" s="104" t="s">
        <v>94</v>
      </c>
      <c r="B5" s="105" t="s">
        <v>85</v>
      </c>
      <c r="C5" s="119"/>
      <c r="D5" s="38"/>
      <c r="E5" s="38"/>
      <c r="F5" s="38"/>
      <c r="G5" s="38"/>
      <c r="H5" s="39"/>
      <c r="I5" s="40"/>
      <c r="J5" s="91"/>
      <c r="K5" s="40"/>
      <c r="L5" s="119"/>
      <c r="M5" s="59"/>
      <c r="N5" s="59"/>
      <c r="O5" s="60"/>
      <c r="P5" s="61"/>
      <c r="Q5" s="42"/>
      <c r="R5" s="119"/>
      <c r="S5" s="52"/>
      <c r="T5" s="41"/>
      <c r="U5" s="71"/>
      <c r="V5" s="93"/>
      <c r="W5" s="93"/>
      <c r="X5" s="93"/>
      <c r="Y5" s="93"/>
      <c r="Z5" s="93"/>
      <c r="AA5" s="93"/>
      <c r="AB5" s="119"/>
      <c r="AC5" s="77"/>
      <c r="AD5" s="77"/>
      <c r="AE5" s="77"/>
      <c r="AF5" s="77"/>
      <c r="AG5" s="77"/>
      <c r="AH5" s="77"/>
      <c r="AI5" s="77"/>
      <c r="AJ5" s="77"/>
      <c r="AK5" s="77"/>
      <c r="AL5" s="78"/>
      <c r="AM5" s="41"/>
      <c r="AN5" s="84"/>
      <c r="AO5" s="119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119"/>
      <c r="BK5" s="61"/>
      <c r="BL5" s="61"/>
      <c r="BM5" s="84"/>
      <c r="BN5" s="85"/>
      <c r="BO5" s="85"/>
      <c r="BP5" s="119"/>
      <c r="BQ5" s="38"/>
      <c r="BR5" s="38"/>
      <c r="BS5" s="38"/>
      <c r="BT5" s="38"/>
      <c r="BU5" s="38"/>
      <c r="BV5" s="38"/>
      <c r="BW5" s="38"/>
      <c r="BX5" s="38"/>
      <c r="BY5" s="90"/>
      <c r="BZ5" s="41"/>
      <c r="CA5" s="119"/>
      <c r="CB5" s="52"/>
      <c r="CC5" s="52"/>
      <c r="CD5" s="91"/>
      <c r="CE5" s="52"/>
      <c r="CF5" s="91"/>
    </row>
    <row r="6" spans="1:84" s="31" customFormat="1" ht="15" customHeight="1" x14ac:dyDescent="0.25">
      <c r="A6" s="108" t="s">
        <v>91</v>
      </c>
      <c r="B6" s="109" t="s">
        <v>84</v>
      </c>
      <c r="C6" s="119"/>
      <c r="D6" s="43"/>
      <c r="E6" s="43"/>
      <c r="F6" s="43"/>
      <c r="G6" s="43"/>
      <c r="H6" s="44"/>
      <c r="I6" s="45"/>
      <c r="J6" s="91"/>
      <c r="K6" s="45"/>
      <c r="L6" s="119"/>
      <c r="M6" s="43"/>
      <c r="N6" s="62"/>
      <c r="O6" s="60"/>
      <c r="P6" s="61"/>
      <c r="Q6" s="42"/>
      <c r="R6" s="119"/>
      <c r="S6" s="43"/>
      <c r="T6" s="41"/>
      <c r="U6" s="71"/>
      <c r="V6" s="43"/>
      <c r="W6" s="43"/>
      <c r="X6" s="43"/>
      <c r="Y6" s="43"/>
      <c r="Z6" s="43"/>
      <c r="AA6" s="43"/>
      <c r="AB6" s="119"/>
      <c r="AC6" s="43"/>
      <c r="AD6" s="43"/>
      <c r="AE6" s="43"/>
      <c r="AF6" s="43"/>
      <c r="AG6" s="43"/>
      <c r="AH6" s="43"/>
      <c r="AI6" s="43"/>
      <c r="AJ6" s="43"/>
      <c r="AK6" s="43"/>
      <c r="AL6" s="62"/>
      <c r="AM6" s="41"/>
      <c r="AN6" s="84"/>
      <c r="AO6" s="119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119"/>
      <c r="BK6" s="61"/>
      <c r="BL6" s="61"/>
      <c r="BM6" s="84"/>
      <c r="BN6" s="85"/>
      <c r="BO6" s="85"/>
      <c r="BP6" s="119"/>
      <c r="BQ6" s="81"/>
      <c r="BR6" s="81"/>
      <c r="BS6" s="81"/>
      <c r="BT6" s="81"/>
      <c r="BU6" s="81"/>
      <c r="BV6" s="81"/>
      <c r="BW6" s="81"/>
      <c r="BX6" s="81"/>
      <c r="BY6" s="66"/>
      <c r="BZ6" s="41"/>
      <c r="CA6" s="119"/>
      <c r="CB6" s="81"/>
      <c r="CC6" s="81"/>
      <c r="CD6" s="91"/>
      <c r="CE6" s="81"/>
      <c r="CF6" s="91"/>
    </row>
    <row r="7" spans="1:84" s="31" customFormat="1" ht="15" customHeight="1" thickBot="1" x14ac:dyDescent="0.3">
      <c r="A7" s="108" t="s">
        <v>92</v>
      </c>
      <c r="B7" s="109" t="s">
        <v>85</v>
      </c>
      <c r="C7" s="119"/>
      <c r="D7" s="46"/>
      <c r="E7" s="46"/>
      <c r="F7" s="46"/>
      <c r="G7" s="46"/>
      <c r="H7" s="47"/>
      <c r="I7" s="48"/>
      <c r="J7" s="91"/>
      <c r="K7" s="48"/>
      <c r="L7" s="119"/>
      <c r="M7" s="46"/>
      <c r="N7" s="63"/>
      <c r="O7" s="60"/>
      <c r="P7" s="61"/>
      <c r="Q7" s="42"/>
      <c r="R7" s="119"/>
      <c r="S7" s="46"/>
      <c r="T7" s="41"/>
      <c r="U7" s="71"/>
      <c r="V7" s="46"/>
      <c r="W7" s="46"/>
      <c r="X7" s="46"/>
      <c r="Y7" s="46"/>
      <c r="Z7" s="46"/>
      <c r="AA7" s="46"/>
      <c r="AB7" s="119"/>
      <c r="AC7" s="46"/>
      <c r="AD7" s="46"/>
      <c r="AE7" s="46"/>
      <c r="AF7" s="46"/>
      <c r="AG7" s="46"/>
      <c r="AH7" s="46"/>
      <c r="AI7" s="46"/>
      <c r="AJ7" s="46"/>
      <c r="AK7" s="46"/>
      <c r="AL7" s="63"/>
      <c r="AM7" s="41"/>
      <c r="AN7" s="84"/>
      <c r="AO7" s="119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119"/>
      <c r="BK7" s="61"/>
      <c r="BL7" s="61"/>
      <c r="BM7" s="84"/>
      <c r="BN7" s="85"/>
      <c r="BO7" s="85"/>
      <c r="BP7" s="119"/>
      <c r="BQ7" s="81"/>
      <c r="BR7" s="81"/>
      <c r="BS7" s="81"/>
      <c r="BT7" s="81"/>
      <c r="BU7" s="81"/>
      <c r="BV7" s="81"/>
      <c r="BW7" s="81"/>
      <c r="BX7" s="81"/>
      <c r="BY7" s="66"/>
      <c r="BZ7" s="41"/>
      <c r="CA7" s="119"/>
      <c r="CB7" s="81"/>
      <c r="CC7" s="81"/>
      <c r="CD7" s="91"/>
      <c r="CE7" s="81"/>
      <c r="CF7" s="91"/>
    </row>
    <row r="8" spans="1:84" ht="15" customHeight="1" x14ac:dyDescent="0.25">
      <c r="A8" s="106" t="s">
        <v>95</v>
      </c>
      <c r="B8" s="103" t="s">
        <v>84</v>
      </c>
      <c r="C8" s="121"/>
      <c r="D8" s="49"/>
      <c r="E8" s="49"/>
      <c r="F8" s="49"/>
      <c r="G8" s="49"/>
      <c r="H8" s="50"/>
      <c r="I8" s="51"/>
      <c r="J8" s="91"/>
      <c r="K8" s="35"/>
      <c r="L8" s="119"/>
      <c r="M8" s="49"/>
      <c r="N8" s="64"/>
      <c r="O8" s="60"/>
      <c r="P8" s="61"/>
      <c r="Q8" s="42"/>
      <c r="R8" s="119"/>
      <c r="S8" s="49"/>
      <c r="T8" s="41"/>
      <c r="U8" s="71"/>
      <c r="V8" s="93"/>
      <c r="W8" s="93"/>
      <c r="X8" s="93"/>
      <c r="Y8" s="93"/>
      <c r="Z8" s="93"/>
      <c r="AA8" s="93"/>
      <c r="AB8" s="119"/>
      <c r="AC8" s="49"/>
      <c r="AD8" s="49"/>
      <c r="AE8" s="49"/>
      <c r="AF8" s="49"/>
      <c r="AG8" s="49"/>
      <c r="AH8" s="49"/>
      <c r="AI8" s="49"/>
      <c r="AJ8" s="49"/>
      <c r="AK8" s="49"/>
      <c r="AL8" s="64"/>
      <c r="AM8" s="41"/>
      <c r="AN8" s="84"/>
      <c r="AO8" s="11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119"/>
      <c r="BK8" s="61"/>
      <c r="BL8" s="61"/>
      <c r="BM8" s="84"/>
      <c r="BN8" s="85"/>
      <c r="BO8" s="85"/>
      <c r="BP8" s="119"/>
      <c r="BQ8" s="33"/>
      <c r="BR8" s="33"/>
      <c r="BS8" s="33"/>
      <c r="BT8" s="33"/>
      <c r="BU8" s="33"/>
      <c r="BV8" s="33"/>
      <c r="BW8" s="33"/>
      <c r="BX8" s="33"/>
      <c r="BY8" s="88"/>
      <c r="BZ8" s="41"/>
      <c r="CA8" s="119"/>
      <c r="CB8" s="49"/>
      <c r="CC8" s="49"/>
      <c r="CD8" s="91"/>
      <c r="CE8" s="49"/>
      <c r="CF8" s="91"/>
    </row>
    <row r="9" spans="1:84" ht="15" customHeight="1" thickBot="1" x14ac:dyDescent="0.3">
      <c r="A9" s="107" t="s">
        <v>96</v>
      </c>
      <c r="B9" s="105" t="s">
        <v>85</v>
      </c>
      <c r="C9" s="121"/>
      <c r="D9" s="52"/>
      <c r="E9" s="52"/>
      <c r="F9" s="52"/>
      <c r="G9" s="52"/>
      <c r="H9" s="53"/>
      <c r="I9" s="54"/>
      <c r="J9" s="91"/>
      <c r="K9" s="40"/>
      <c r="L9" s="119"/>
      <c r="M9" s="52"/>
      <c r="N9" s="65"/>
      <c r="O9" s="60"/>
      <c r="P9" s="61"/>
      <c r="Q9" s="42"/>
      <c r="R9" s="119"/>
      <c r="S9" s="52"/>
      <c r="T9" s="41"/>
      <c r="U9" s="71"/>
      <c r="V9" s="72"/>
      <c r="W9" s="72"/>
      <c r="X9" s="72"/>
      <c r="Y9" s="72"/>
      <c r="Z9" s="72"/>
      <c r="AA9" s="72"/>
      <c r="AB9" s="119"/>
      <c r="AC9" s="79"/>
      <c r="AD9" s="79"/>
      <c r="AE9" s="79"/>
      <c r="AF9" s="79"/>
      <c r="AG9" s="79"/>
      <c r="AH9" s="79"/>
      <c r="AI9" s="79"/>
      <c r="AJ9" s="79"/>
      <c r="AK9" s="79"/>
      <c r="AL9" s="80"/>
      <c r="AM9" s="41"/>
      <c r="AN9" s="84"/>
      <c r="AO9" s="119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119"/>
      <c r="BK9" s="61"/>
      <c r="BL9" s="61"/>
      <c r="BM9" s="84"/>
      <c r="BN9" s="85"/>
      <c r="BO9" s="85"/>
      <c r="BP9" s="119"/>
      <c r="BQ9" s="38"/>
      <c r="BR9" s="38"/>
      <c r="BS9" s="38"/>
      <c r="BT9" s="38"/>
      <c r="BU9" s="38"/>
      <c r="BV9" s="38"/>
      <c r="BW9" s="38"/>
      <c r="BX9" s="38"/>
      <c r="BY9" s="90"/>
      <c r="BZ9" s="41"/>
      <c r="CA9" s="119"/>
      <c r="CB9" s="52"/>
      <c r="CC9" s="52"/>
      <c r="CD9" s="91"/>
      <c r="CE9" s="52"/>
      <c r="CF9" s="91"/>
    </row>
    <row r="10" spans="1:84" s="31" customFormat="1" ht="15" customHeight="1" x14ac:dyDescent="0.25">
      <c r="A10" s="108" t="s">
        <v>97</v>
      </c>
      <c r="B10" s="109" t="s">
        <v>84</v>
      </c>
      <c r="C10" s="119"/>
      <c r="D10" s="43"/>
      <c r="E10" s="43"/>
      <c r="F10" s="43"/>
      <c r="G10" s="43"/>
      <c r="H10" s="44"/>
      <c r="I10" s="45"/>
      <c r="J10" s="91"/>
      <c r="K10" s="45"/>
      <c r="L10" s="119"/>
      <c r="M10" s="43"/>
      <c r="N10" s="62"/>
      <c r="O10" s="60"/>
      <c r="P10" s="61"/>
      <c r="Q10" s="42"/>
      <c r="R10" s="119"/>
      <c r="S10" s="43"/>
      <c r="T10" s="41"/>
      <c r="U10" s="71"/>
      <c r="V10" s="73"/>
      <c r="W10" s="73"/>
      <c r="X10" s="73"/>
      <c r="Y10" s="73"/>
      <c r="Z10" s="73"/>
      <c r="AA10" s="43"/>
      <c r="AB10" s="119"/>
      <c r="AC10" s="43"/>
      <c r="AD10" s="43"/>
      <c r="AE10" s="43"/>
      <c r="AF10" s="43"/>
      <c r="AG10" s="43"/>
      <c r="AH10" s="43"/>
      <c r="AI10" s="43"/>
      <c r="AJ10" s="43"/>
      <c r="AK10" s="43"/>
      <c r="AL10" s="62"/>
      <c r="AM10" s="41"/>
      <c r="AN10" s="84"/>
      <c r="AO10" s="119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119"/>
      <c r="BK10" s="61"/>
      <c r="BL10" s="61"/>
      <c r="BM10" s="84"/>
      <c r="BN10" s="85"/>
      <c r="BO10" s="85"/>
      <c r="BP10" s="119"/>
      <c r="BQ10" s="81"/>
      <c r="BR10" s="81"/>
      <c r="BS10" s="81"/>
      <c r="BT10" s="81"/>
      <c r="BU10" s="81"/>
      <c r="BV10" s="81"/>
      <c r="BW10" s="81"/>
      <c r="BX10" s="81"/>
      <c r="BY10" s="66"/>
      <c r="BZ10" s="41"/>
      <c r="CA10" s="119"/>
      <c r="CB10" s="81"/>
      <c r="CC10" s="81"/>
      <c r="CD10" s="91"/>
      <c r="CE10" s="81"/>
      <c r="CF10" s="91"/>
    </row>
    <row r="11" spans="1:84" s="31" customFormat="1" ht="15" customHeight="1" thickBot="1" x14ac:dyDescent="0.3">
      <c r="A11" s="108" t="s">
        <v>98</v>
      </c>
      <c r="B11" s="109" t="s">
        <v>85</v>
      </c>
      <c r="C11" s="119"/>
      <c r="D11" s="46"/>
      <c r="E11" s="46"/>
      <c r="F11" s="46"/>
      <c r="G11" s="46"/>
      <c r="H11" s="47"/>
      <c r="I11" s="48"/>
      <c r="J11" s="91"/>
      <c r="K11" s="48"/>
      <c r="L11" s="119"/>
      <c r="M11" s="46"/>
      <c r="N11" s="63"/>
      <c r="O11" s="60"/>
      <c r="P11" s="61"/>
      <c r="Q11" s="42"/>
      <c r="R11" s="119"/>
      <c r="S11" s="46"/>
      <c r="T11" s="41"/>
      <c r="U11" s="71"/>
      <c r="V11" s="112"/>
      <c r="W11" s="112"/>
      <c r="X11" s="112"/>
      <c r="Y11" s="112"/>
      <c r="Z11" s="112"/>
      <c r="AA11" s="112"/>
      <c r="AB11" s="119"/>
      <c r="AC11" s="46"/>
      <c r="AD11" s="46"/>
      <c r="AE11" s="46"/>
      <c r="AF11" s="46"/>
      <c r="AG11" s="46"/>
      <c r="AH11" s="46"/>
      <c r="AI11" s="46"/>
      <c r="AJ11" s="46"/>
      <c r="AK11" s="46"/>
      <c r="AL11" s="63"/>
      <c r="AM11" s="41"/>
      <c r="AN11" s="84"/>
      <c r="AO11" s="119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119"/>
      <c r="BK11" s="61"/>
      <c r="BL11" s="61"/>
      <c r="BM11" s="84"/>
      <c r="BN11" s="85"/>
      <c r="BO11" s="85"/>
      <c r="BP11" s="119"/>
      <c r="BQ11" s="81"/>
      <c r="BR11" s="81"/>
      <c r="BS11" s="81"/>
      <c r="BT11" s="81"/>
      <c r="BU11" s="81"/>
      <c r="BV11" s="81"/>
      <c r="BW11" s="81"/>
      <c r="BX11" s="81"/>
      <c r="BY11" s="66"/>
      <c r="BZ11" s="41"/>
      <c r="CA11" s="119"/>
      <c r="CB11" s="81"/>
      <c r="CC11" s="81"/>
      <c r="CD11" s="91"/>
      <c r="CE11" s="81"/>
      <c r="CF11" s="91"/>
    </row>
    <row r="12" spans="1:84" ht="15" customHeight="1" x14ac:dyDescent="0.25">
      <c r="A12" s="106" t="s">
        <v>99</v>
      </c>
      <c r="B12" s="103" t="s">
        <v>84</v>
      </c>
      <c r="C12" s="121"/>
      <c r="D12" s="49"/>
      <c r="E12" s="49"/>
      <c r="F12" s="49"/>
      <c r="G12" s="49"/>
      <c r="H12" s="50"/>
      <c r="I12" s="51"/>
      <c r="J12" s="91"/>
      <c r="K12" s="35"/>
      <c r="L12" s="119"/>
      <c r="M12" s="49"/>
      <c r="N12" s="64"/>
      <c r="O12" s="60"/>
      <c r="P12" s="61"/>
      <c r="Q12" s="42"/>
      <c r="R12" s="119"/>
      <c r="S12" s="49"/>
      <c r="T12" s="41"/>
      <c r="U12" s="71"/>
      <c r="V12" s="70"/>
      <c r="W12" s="70"/>
      <c r="X12" s="70"/>
      <c r="Y12" s="70"/>
      <c r="Z12" s="70"/>
      <c r="AA12" s="70"/>
      <c r="AB12" s="119"/>
      <c r="AC12" s="49"/>
      <c r="AD12" s="49"/>
      <c r="AE12" s="49"/>
      <c r="AF12" s="49"/>
      <c r="AG12" s="49"/>
      <c r="AH12" s="49"/>
      <c r="AI12" s="49"/>
      <c r="AJ12" s="49"/>
      <c r="AK12" s="49"/>
      <c r="AL12" s="64"/>
      <c r="AM12" s="41"/>
      <c r="AN12" s="84"/>
      <c r="AO12" s="11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119"/>
      <c r="BK12" s="61"/>
      <c r="BL12" s="61"/>
      <c r="BM12" s="84"/>
      <c r="BN12" s="85"/>
      <c r="BO12" s="85"/>
      <c r="BP12" s="119"/>
      <c r="BQ12" s="33"/>
      <c r="BR12" s="33"/>
      <c r="BS12" s="33"/>
      <c r="BT12" s="33"/>
      <c r="BU12" s="33"/>
      <c r="BV12" s="33"/>
      <c r="BW12" s="33"/>
      <c r="BX12" s="33"/>
      <c r="BY12" s="88"/>
      <c r="BZ12" s="41"/>
      <c r="CA12" s="119"/>
      <c r="CB12" s="49"/>
      <c r="CC12" s="49"/>
      <c r="CD12" s="91"/>
      <c r="CE12" s="49"/>
      <c r="CF12" s="91"/>
    </row>
    <row r="13" spans="1:84" ht="15" customHeight="1" thickBot="1" x14ac:dyDescent="0.3">
      <c r="A13" s="107" t="s">
        <v>100</v>
      </c>
      <c r="B13" s="105" t="s">
        <v>85</v>
      </c>
      <c r="C13" s="121"/>
      <c r="D13" s="52"/>
      <c r="E13" s="52"/>
      <c r="F13" s="52"/>
      <c r="G13" s="52"/>
      <c r="H13" s="53"/>
      <c r="I13" s="54"/>
      <c r="J13" s="91"/>
      <c r="K13" s="40"/>
      <c r="L13" s="119"/>
      <c r="M13" s="52"/>
      <c r="N13" s="65"/>
      <c r="O13" s="60"/>
      <c r="P13" s="61"/>
      <c r="Q13" s="42"/>
      <c r="R13" s="119"/>
      <c r="S13" s="52"/>
      <c r="T13" s="41"/>
      <c r="U13" s="71"/>
      <c r="V13" s="52"/>
      <c r="W13" s="52"/>
      <c r="X13" s="52"/>
      <c r="Y13" s="52"/>
      <c r="Z13" s="52"/>
      <c r="AA13" s="52"/>
      <c r="AB13" s="119"/>
      <c r="AC13" s="52"/>
      <c r="AD13" s="52"/>
      <c r="AE13" s="52"/>
      <c r="AF13" s="52"/>
      <c r="AG13" s="52"/>
      <c r="AH13" s="52"/>
      <c r="AI13" s="52"/>
      <c r="AJ13" s="52"/>
      <c r="AK13" s="52"/>
      <c r="AL13" s="65"/>
      <c r="AM13" s="41"/>
      <c r="AN13" s="84"/>
      <c r="AO13" s="119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119"/>
      <c r="BK13" s="61"/>
      <c r="BL13" s="61"/>
      <c r="BM13" s="84"/>
      <c r="BN13" s="85"/>
      <c r="BO13" s="85"/>
      <c r="BP13" s="119"/>
      <c r="BQ13" s="38"/>
      <c r="BR13" s="38"/>
      <c r="BS13" s="38"/>
      <c r="BT13" s="38"/>
      <c r="BU13" s="38"/>
      <c r="BV13" s="38"/>
      <c r="BW13" s="38"/>
      <c r="BX13" s="38"/>
      <c r="BY13" s="90"/>
      <c r="BZ13" s="41"/>
      <c r="CA13" s="119"/>
      <c r="CB13" s="52"/>
      <c r="CC13" s="52"/>
      <c r="CD13" s="91"/>
      <c r="CE13" s="52"/>
      <c r="CF13" s="91"/>
    </row>
    <row r="14" spans="1:84" s="31" customFormat="1" ht="15" customHeight="1" x14ac:dyDescent="0.25">
      <c r="A14" s="108" t="s">
        <v>104</v>
      </c>
      <c r="B14" s="109" t="s">
        <v>84</v>
      </c>
      <c r="C14" s="119"/>
      <c r="D14" s="43"/>
      <c r="E14" s="43"/>
      <c r="F14" s="43"/>
      <c r="G14" s="43"/>
      <c r="H14" s="44"/>
      <c r="I14" s="45"/>
      <c r="J14" s="91"/>
      <c r="K14" s="45"/>
      <c r="L14" s="119"/>
      <c r="M14" s="43"/>
      <c r="N14" s="62"/>
      <c r="O14" s="60"/>
      <c r="P14" s="61"/>
      <c r="Q14" s="42"/>
      <c r="R14" s="119"/>
      <c r="S14" s="43"/>
      <c r="T14" s="41"/>
      <c r="U14" s="71"/>
      <c r="V14" s="73"/>
      <c r="W14" s="73"/>
      <c r="X14" s="73"/>
      <c r="Y14" s="73"/>
      <c r="Z14" s="73"/>
      <c r="AA14" s="43"/>
      <c r="AB14" s="119"/>
      <c r="AC14" s="43"/>
      <c r="AD14" s="43"/>
      <c r="AE14" s="43"/>
      <c r="AF14" s="43"/>
      <c r="AG14" s="43"/>
      <c r="AH14" s="43"/>
      <c r="AI14" s="43"/>
      <c r="AJ14" s="43"/>
      <c r="AK14" s="43"/>
      <c r="AL14" s="62"/>
      <c r="AM14" s="41"/>
      <c r="AN14" s="84"/>
      <c r="AO14" s="119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119"/>
      <c r="BK14" s="61"/>
      <c r="BL14" s="61"/>
      <c r="BM14" s="84"/>
      <c r="BN14" s="85"/>
      <c r="BO14" s="85"/>
      <c r="BP14" s="119"/>
      <c r="BQ14" s="81"/>
      <c r="BR14" s="81"/>
      <c r="BS14" s="81"/>
      <c r="BT14" s="81"/>
      <c r="BU14" s="81"/>
      <c r="BV14" s="81"/>
      <c r="BW14" s="81"/>
      <c r="BX14" s="81"/>
      <c r="BY14" s="66"/>
      <c r="BZ14" s="41"/>
      <c r="CA14" s="119"/>
      <c r="CB14" s="81"/>
      <c r="CC14" s="81"/>
      <c r="CD14" s="91"/>
      <c r="CE14" s="81"/>
      <c r="CF14" s="91"/>
    </row>
    <row r="15" spans="1:84" s="31" customFormat="1" ht="15" customHeight="1" thickBot="1" x14ac:dyDescent="0.3">
      <c r="A15" s="108" t="s">
        <v>105</v>
      </c>
      <c r="B15" s="109" t="s">
        <v>85</v>
      </c>
      <c r="C15" s="119"/>
      <c r="D15" s="46"/>
      <c r="E15" s="46"/>
      <c r="F15" s="46"/>
      <c r="G15" s="46"/>
      <c r="H15" s="47"/>
      <c r="I15" s="48"/>
      <c r="J15" s="91"/>
      <c r="K15" s="48"/>
      <c r="L15" s="119"/>
      <c r="M15" s="46"/>
      <c r="N15" s="63"/>
      <c r="O15" s="60"/>
      <c r="P15" s="61"/>
      <c r="Q15" s="42"/>
      <c r="R15" s="119"/>
      <c r="S15" s="46"/>
      <c r="T15" s="41"/>
      <c r="U15" s="71"/>
      <c r="V15" s="46"/>
      <c r="W15" s="46"/>
      <c r="X15" s="46"/>
      <c r="Y15" s="46"/>
      <c r="Z15" s="46"/>
      <c r="AA15" s="46"/>
      <c r="AB15" s="119"/>
      <c r="AC15" s="46"/>
      <c r="AD15" s="46"/>
      <c r="AE15" s="46"/>
      <c r="AF15" s="46"/>
      <c r="AG15" s="46"/>
      <c r="AH15" s="46"/>
      <c r="AI15" s="46"/>
      <c r="AJ15" s="46"/>
      <c r="AK15" s="46"/>
      <c r="AL15" s="63"/>
      <c r="AM15" s="41"/>
      <c r="AN15" s="84"/>
      <c r="AO15" s="119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119"/>
      <c r="BK15" s="61"/>
      <c r="BL15" s="61"/>
      <c r="BM15" s="84"/>
      <c r="BN15" s="85"/>
      <c r="BO15" s="85"/>
      <c r="BP15" s="119"/>
      <c r="BQ15" s="81"/>
      <c r="BR15" s="81"/>
      <c r="BS15" s="81"/>
      <c r="BT15" s="81"/>
      <c r="BU15" s="81"/>
      <c r="BV15" s="81"/>
      <c r="BW15" s="81"/>
      <c r="BX15" s="81"/>
      <c r="BY15" s="66"/>
      <c r="BZ15" s="41"/>
      <c r="CA15" s="119"/>
      <c r="CB15" s="81"/>
      <c r="CC15" s="81"/>
      <c r="CD15" s="91"/>
      <c r="CE15" s="81"/>
      <c r="CF15" s="91"/>
    </row>
    <row r="16" spans="1:84" ht="15" customHeight="1" x14ac:dyDescent="0.25">
      <c r="A16" s="106" t="s">
        <v>106</v>
      </c>
      <c r="B16" s="103" t="s">
        <v>84</v>
      </c>
      <c r="C16" s="121"/>
      <c r="D16" s="49"/>
      <c r="E16" s="49"/>
      <c r="F16" s="49"/>
      <c r="G16" s="49"/>
      <c r="H16" s="50"/>
      <c r="I16" s="51"/>
      <c r="J16" s="91"/>
      <c r="K16" s="35"/>
      <c r="L16" s="119"/>
      <c r="M16" s="49"/>
      <c r="N16" s="64"/>
      <c r="O16" s="60"/>
      <c r="P16" s="61"/>
      <c r="Q16" s="42"/>
      <c r="R16" s="119"/>
      <c r="S16" s="49"/>
      <c r="T16" s="41"/>
      <c r="U16" s="71"/>
      <c r="V16" s="70"/>
      <c r="W16" s="70"/>
      <c r="X16" s="70"/>
      <c r="Y16" s="70"/>
      <c r="Z16" s="70"/>
      <c r="AA16" s="70"/>
      <c r="AB16" s="119"/>
      <c r="AC16" s="49"/>
      <c r="AD16" s="49"/>
      <c r="AE16" s="49"/>
      <c r="AF16" s="49"/>
      <c r="AG16" s="49"/>
      <c r="AH16" s="49"/>
      <c r="AI16" s="49"/>
      <c r="AJ16" s="49"/>
      <c r="AK16" s="49"/>
      <c r="AL16" s="64"/>
      <c r="AM16" s="41"/>
      <c r="AN16" s="84"/>
      <c r="AO16" s="11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119"/>
      <c r="BK16" s="61"/>
      <c r="BL16" s="61"/>
      <c r="BM16" s="84"/>
      <c r="BN16" s="85"/>
      <c r="BO16" s="85"/>
      <c r="BP16" s="119"/>
      <c r="BQ16" s="33"/>
      <c r="BR16" s="33"/>
      <c r="BS16" s="33"/>
      <c r="BT16" s="33"/>
      <c r="BU16" s="33"/>
      <c r="BV16" s="33"/>
      <c r="BW16" s="33"/>
      <c r="BX16" s="33"/>
      <c r="BY16" s="88"/>
      <c r="BZ16" s="41"/>
      <c r="CA16" s="119"/>
      <c r="CB16" s="49"/>
      <c r="CC16" s="49"/>
      <c r="CD16" s="91"/>
      <c r="CE16" s="49"/>
      <c r="CF16" s="91"/>
    </row>
    <row r="17" spans="1:84" ht="15" customHeight="1" thickBot="1" x14ac:dyDescent="0.3">
      <c r="A17" s="107" t="s">
        <v>107</v>
      </c>
      <c r="B17" s="105" t="s">
        <v>85</v>
      </c>
      <c r="C17" s="121"/>
      <c r="D17" s="52"/>
      <c r="E17" s="52"/>
      <c r="F17" s="52"/>
      <c r="G17" s="52"/>
      <c r="H17" s="53"/>
      <c r="I17" s="54"/>
      <c r="J17" s="91"/>
      <c r="K17" s="40"/>
      <c r="L17" s="119"/>
      <c r="M17" s="52"/>
      <c r="N17" s="65"/>
      <c r="O17" s="60"/>
      <c r="P17" s="61"/>
      <c r="Q17" s="42"/>
      <c r="R17" s="119"/>
      <c r="S17" s="52"/>
      <c r="T17" s="41"/>
      <c r="U17" s="71"/>
      <c r="V17" s="72"/>
      <c r="W17" s="72"/>
      <c r="X17" s="72"/>
      <c r="Y17" s="72"/>
      <c r="Z17" s="72"/>
      <c r="AA17" s="72"/>
      <c r="AB17" s="119"/>
      <c r="AC17" s="52"/>
      <c r="AD17" s="52"/>
      <c r="AE17" s="52"/>
      <c r="AF17" s="52"/>
      <c r="AG17" s="52"/>
      <c r="AH17" s="52"/>
      <c r="AI17" s="52"/>
      <c r="AJ17" s="52"/>
      <c r="AK17" s="52"/>
      <c r="AL17" s="65"/>
      <c r="AM17" s="41"/>
      <c r="AN17" s="84"/>
      <c r="AO17" s="119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119"/>
      <c r="BK17" s="61"/>
      <c r="BL17" s="61"/>
      <c r="BM17" s="84"/>
      <c r="BN17" s="85"/>
      <c r="BO17" s="85"/>
      <c r="BP17" s="119"/>
      <c r="BQ17" s="38"/>
      <c r="BR17" s="38"/>
      <c r="BS17" s="38"/>
      <c r="BT17" s="38"/>
      <c r="BU17" s="38"/>
      <c r="BV17" s="38"/>
      <c r="BW17" s="38"/>
      <c r="BX17" s="38"/>
      <c r="BY17" s="65"/>
      <c r="BZ17" s="41"/>
      <c r="CA17" s="119"/>
      <c r="CB17" s="52"/>
      <c r="CC17" s="52"/>
      <c r="CD17" s="91"/>
      <c r="CE17" s="52"/>
      <c r="CF17" s="91"/>
    </row>
    <row r="18" spans="1:84" s="31" customFormat="1" ht="15" customHeight="1" x14ac:dyDescent="0.25">
      <c r="A18" s="108" t="s">
        <v>108</v>
      </c>
      <c r="B18" s="109" t="s">
        <v>84</v>
      </c>
      <c r="C18" s="119"/>
      <c r="D18" s="43"/>
      <c r="E18" s="43"/>
      <c r="F18" s="43"/>
      <c r="G18" s="43"/>
      <c r="H18" s="44"/>
      <c r="I18" s="45"/>
      <c r="J18" s="91"/>
      <c r="K18" s="45"/>
      <c r="L18" s="119"/>
      <c r="M18" s="43"/>
      <c r="N18" s="62"/>
      <c r="O18" s="60"/>
      <c r="P18" s="61"/>
      <c r="Q18" s="42"/>
      <c r="R18" s="119"/>
      <c r="S18" s="43"/>
      <c r="T18" s="41"/>
      <c r="U18" s="71"/>
      <c r="V18" s="73"/>
      <c r="W18" s="73"/>
      <c r="X18" s="73"/>
      <c r="Y18" s="73"/>
      <c r="Z18" s="73"/>
      <c r="AA18" s="43"/>
      <c r="AB18" s="119"/>
      <c r="AC18" s="43"/>
      <c r="AD18" s="43"/>
      <c r="AE18" s="43"/>
      <c r="AF18" s="43"/>
      <c r="AG18" s="43"/>
      <c r="AH18" s="43"/>
      <c r="AI18" s="43"/>
      <c r="AJ18" s="43"/>
      <c r="AK18" s="43"/>
      <c r="AL18" s="62"/>
      <c r="AM18" s="41"/>
      <c r="AN18" s="84"/>
      <c r="AO18" s="119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119"/>
      <c r="BK18" s="61"/>
      <c r="BL18" s="61"/>
      <c r="BM18" s="84"/>
      <c r="BN18" s="85"/>
      <c r="BO18" s="85"/>
      <c r="BP18" s="119"/>
      <c r="BQ18" s="81"/>
      <c r="BR18" s="81"/>
      <c r="BS18" s="81"/>
      <c r="BT18" s="81"/>
      <c r="BU18" s="81"/>
      <c r="BV18" s="81"/>
      <c r="BW18" s="81"/>
      <c r="BX18" s="81"/>
      <c r="BY18" s="66"/>
      <c r="BZ18" s="41"/>
      <c r="CA18" s="119"/>
      <c r="CB18" s="81"/>
      <c r="CC18" s="81"/>
      <c r="CD18" s="91"/>
      <c r="CE18" s="81"/>
      <c r="CF18" s="91"/>
    </row>
    <row r="19" spans="1:84" s="31" customFormat="1" ht="15" customHeight="1" thickBot="1" x14ac:dyDescent="0.3">
      <c r="A19" s="108" t="s">
        <v>109</v>
      </c>
      <c r="B19" s="109" t="s">
        <v>85</v>
      </c>
      <c r="C19" s="119"/>
      <c r="D19" s="46"/>
      <c r="E19" s="46"/>
      <c r="F19" s="46"/>
      <c r="G19" s="46"/>
      <c r="H19" s="47"/>
      <c r="I19" s="48"/>
      <c r="J19" s="91"/>
      <c r="K19" s="48"/>
      <c r="L19" s="119"/>
      <c r="M19" s="46"/>
      <c r="N19" s="63"/>
      <c r="O19" s="60"/>
      <c r="P19" s="61"/>
      <c r="Q19" s="42"/>
      <c r="R19" s="119"/>
      <c r="S19" s="46"/>
      <c r="T19" s="41"/>
      <c r="U19" s="71"/>
      <c r="V19" s="112"/>
      <c r="W19" s="112"/>
      <c r="X19" s="112"/>
      <c r="Y19" s="46"/>
      <c r="Z19" s="46"/>
      <c r="AA19" s="46"/>
      <c r="AB19" s="119"/>
      <c r="AC19" s="46"/>
      <c r="AD19" s="46"/>
      <c r="AE19" s="46"/>
      <c r="AF19" s="46"/>
      <c r="AG19" s="46"/>
      <c r="AH19" s="46"/>
      <c r="AI19" s="46"/>
      <c r="AJ19" s="46"/>
      <c r="AK19" s="46"/>
      <c r="AL19" s="63"/>
      <c r="AM19" s="41"/>
      <c r="AN19" s="84"/>
      <c r="AO19" s="119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119"/>
      <c r="BK19" s="61"/>
      <c r="BL19" s="61"/>
      <c r="BM19" s="84"/>
      <c r="BN19" s="85"/>
      <c r="BO19" s="85"/>
      <c r="BP19" s="119"/>
      <c r="BQ19" s="81"/>
      <c r="BR19" s="81"/>
      <c r="BS19" s="81"/>
      <c r="BT19" s="81"/>
      <c r="BU19" s="81"/>
      <c r="BV19" s="81"/>
      <c r="BW19" s="81"/>
      <c r="BX19" s="81"/>
      <c r="BY19" s="66"/>
      <c r="BZ19" s="41"/>
      <c r="CA19" s="119"/>
      <c r="CB19" s="81"/>
      <c r="CC19" s="81"/>
      <c r="CD19" s="91"/>
      <c r="CE19" s="81"/>
      <c r="CF19" s="91"/>
    </row>
    <row r="20" spans="1:84" ht="15" customHeight="1" x14ac:dyDescent="0.25">
      <c r="A20" s="106" t="s">
        <v>110</v>
      </c>
      <c r="B20" s="103" t="s">
        <v>84</v>
      </c>
      <c r="C20" s="121"/>
      <c r="D20" s="49"/>
      <c r="E20" s="49"/>
      <c r="F20" s="49"/>
      <c r="G20" s="49"/>
      <c r="H20" s="50"/>
      <c r="I20" s="51"/>
      <c r="J20" s="91"/>
      <c r="K20" s="35"/>
      <c r="L20" s="119"/>
      <c r="M20" s="49"/>
      <c r="N20" s="64"/>
      <c r="O20" s="60"/>
      <c r="P20" s="61"/>
      <c r="Q20" s="42"/>
      <c r="R20" s="119"/>
      <c r="S20" s="49"/>
      <c r="T20" s="41"/>
      <c r="U20" s="71"/>
      <c r="V20" s="93"/>
      <c r="W20" s="93"/>
      <c r="X20" s="93"/>
      <c r="Y20" s="93"/>
      <c r="Z20" s="93"/>
      <c r="AA20" s="93"/>
      <c r="AB20" s="119"/>
      <c r="AC20" s="49"/>
      <c r="AD20" s="49"/>
      <c r="AE20" s="49"/>
      <c r="AF20" s="49"/>
      <c r="AG20" s="49"/>
      <c r="AH20" s="49"/>
      <c r="AI20" s="49"/>
      <c r="AJ20" s="49"/>
      <c r="AK20" s="49"/>
      <c r="AL20" s="64"/>
      <c r="AM20" s="41"/>
      <c r="AN20" s="84"/>
      <c r="AO20" s="11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119"/>
      <c r="BK20" s="61"/>
      <c r="BL20" s="61"/>
      <c r="BM20" s="84"/>
      <c r="BN20" s="85"/>
      <c r="BO20" s="85"/>
      <c r="BP20" s="119"/>
      <c r="BQ20" s="49"/>
      <c r="BR20" s="33"/>
      <c r="BS20" s="33"/>
      <c r="BT20" s="33"/>
      <c r="BU20" s="33"/>
      <c r="BV20" s="33"/>
      <c r="BW20" s="33"/>
      <c r="BX20" s="33"/>
      <c r="BY20" s="88"/>
      <c r="BZ20" s="41"/>
      <c r="CA20" s="119"/>
      <c r="CB20" s="49"/>
      <c r="CC20" s="49"/>
      <c r="CD20" s="91"/>
      <c r="CE20" s="49"/>
      <c r="CF20" s="91"/>
    </row>
    <row r="21" spans="1:84" ht="15" customHeight="1" thickBot="1" x14ac:dyDescent="0.3">
      <c r="A21" s="107" t="s">
        <v>111</v>
      </c>
      <c r="B21" s="105" t="s">
        <v>85</v>
      </c>
      <c r="C21" s="121"/>
      <c r="D21" s="52"/>
      <c r="E21" s="52"/>
      <c r="F21" s="52"/>
      <c r="G21" s="52"/>
      <c r="H21" s="53"/>
      <c r="I21" s="54"/>
      <c r="J21" s="91"/>
      <c r="K21" s="40"/>
      <c r="L21" s="119"/>
      <c r="M21" s="52"/>
      <c r="N21" s="65"/>
      <c r="O21" s="60"/>
      <c r="P21" s="61"/>
      <c r="Q21" s="42"/>
      <c r="R21" s="119"/>
      <c r="S21" s="52"/>
      <c r="T21" s="41"/>
      <c r="U21" s="71"/>
      <c r="V21" s="72"/>
      <c r="W21" s="72"/>
      <c r="X21" s="72"/>
      <c r="Y21" s="72"/>
      <c r="Z21" s="72"/>
      <c r="AA21" s="72"/>
      <c r="AB21" s="119"/>
      <c r="AC21" s="52"/>
      <c r="AD21" s="52"/>
      <c r="AE21" s="52"/>
      <c r="AF21" s="52"/>
      <c r="AG21" s="52"/>
      <c r="AH21" s="52"/>
      <c r="AI21" s="52"/>
      <c r="AJ21" s="52"/>
      <c r="AK21" s="52"/>
      <c r="AL21" s="65"/>
      <c r="AM21" s="41"/>
      <c r="AN21" s="84"/>
      <c r="AO21" s="119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119"/>
      <c r="BK21" s="61"/>
      <c r="BL21" s="61"/>
      <c r="BM21" s="84"/>
      <c r="BN21" s="85"/>
      <c r="BO21" s="85"/>
      <c r="BP21" s="119"/>
      <c r="BQ21" s="38"/>
      <c r="BR21" s="38"/>
      <c r="BS21" s="38"/>
      <c r="BT21" s="38"/>
      <c r="BU21" s="38"/>
      <c r="BV21" s="38"/>
      <c r="BW21" s="38"/>
      <c r="BX21" s="38"/>
      <c r="BY21" s="90"/>
      <c r="BZ21" s="41"/>
      <c r="CA21" s="119"/>
      <c r="CB21" s="52"/>
      <c r="CC21" s="52"/>
      <c r="CD21" s="91"/>
      <c r="CE21" s="52"/>
      <c r="CF21" s="91"/>
    </row>
    <row r="22" spans="1:84" s="31" customFormat="1" ht="15" customHeight="1" x14ac:dyDescent="0.25">
      <c r="A22" s="108" t="s">
        <v>112</v>
      </c>
      <c r="B22" s="109" t="s">
        <v>84</v>
      </c>
      <c r="C22" s="119"/>
      <c r="D22" s="43"/>
      <c r="E22" s="43"/>
      <c r="F22" s="43"/>
      <c r="G22" s="43"/>
      <c r="H22" s="44"/>
      <c r="I22" s="45"/>
      <c r="J22" s="91"/>
      <c r="K22" s="45"/>
      <c r="L22" s="119"/>
      <c r="M22" s="43"/>
      <c r="N22" s="62"/>
      <c r="O22" s="60"/>
      <c r="P22" s="61"/>
      <c r="Q22" s="42"/>
      <c r="R22" s="119"/>
      <c r="S22" s="43"/>
      <c r="T22" s="41"/>
      <c r="U22" s="71"/>
      <c r="V22" s="73"/>
      <c r="W22" s="73"/>
      <c r="X22" s="73"/>
      <c r="Y22" s="73"/>
      <c r="Z22" s="73"/>
      <c r="AA22" s="43"/>
      <c r="AB22" s="119"/>
      <c r="AC22" s="43"/>
      <c r="AD22" s="43"/>
      <c r="AE22" s="43"/>
      <c r="AF22" s="43"/>
      <c r="AG22" s="43"/>
      <c r="AH22" s="43"/>
      <c r="AI22" s="43"/>
      <c r="AJ22" s="43"/>
      <c r="AK22" s="43"/>
      <c r="AL22" s="62"/>
      <c r="AM22" s="41"/>
      <c r="AN22" s="84"/>
      <c r="AO22" s="119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119"/>
      <c r="BK22" s="61"/>
      <c r="BL22" s="61"/>
      <c r="BM22" s="84"/>
      <c r="BN22" s="85"/>
      <c r="BO22" s="85"/>
      <c r="BP22" s="119"/>
      <c r="BQ22" s="81"/>
      <c r="BR22" s="81"/>
      <c r="BS22" s="81"/>
      <c r="BT22" s="81"/>
      <c r="BU22" s="81"/>
      <c r="BV22" s="81"/>
      <c r="BW22" s="81"/>
      <c r="BX22" s="81"/>
      <c r="BY22" s="66"/>
      <c r="BZ22" s="41"/>
      <c r="CA22" s="119"/>
      <c r="CB22" s="81"/>
      <c r="CC22" s="81"/>
      <c r="CD22" s="91"/>
      <c r="CE22" s="81"/>
      <c r="CF22" s="91"/>
    </row>
    <row r="23" spans="1:84" s="31" customFormat="1" ht="15" customHeight="1" thickBot="1" x14ac:dyDescent="0.3">
      <c r="A23" s="108" t="s">
        <v>113</v>
      </c>
      <c r="B23" s="109" t="s">
        <v>85</v>
      </c>
      <c r="C23" s="119"/>
      <c r="D23" s="46"/>
      <c r="E23" s="46"/>
      <c r="F23" s="46"/>
      <c r="G23" s="46"/>
      <c r="H23" s="47"/>
      <c r="I23" s="48"/>
      <c r="J23" s="91"/>
      <c r="K23" s="48"/>
      <c r="L23" s="119"/>
      <c r="M23" s="81"/>
      <c r="N23" s="66"/>
      <c r="O23" s="60"/>
      <c r="P23" s="61"/>
      <c r="Q23" s="42"/>
      <c r="R23" s="119"/>
      <c r="S23" s="46"/>
      <c r="T23" s="41"/>
      <c r="U23" s="71"/>
      <c r="V23" s="46"/>
      <c r="W23" s="46"/>
      <c r="X23" s="46"/>
      <c r="Y23" s="46"/>
      <c r="Z23" s="46"/>
      <c r="AA23" s="46"/>
      <c r="AB23" s="119"/>
      <c r="AC23" s="46"/>
      <c r="AD23" s="46"/>
      <c r="AE23" s="46"/>
      <c r="AF23" s="46"/>
      <c r="AG23" s="46"/>
      <c r="AH23" s="46"/>
      <c r="AI23" s="46"/>
      <c r="AJ23" s="46"/>
      <c r="AK23" s="46"/>
      <c r="AL23" s="63"/>
      <c r="AM23" s="41"/>
      <c r="AN23" s="84"/>
      <c r="AO23" s="119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119"/>
      <c r="BK23" s="61"/>
      <c r="BL23" s="61"/>
      <c r="BM23" s="84"/>
      <c r="BN23" s="85"/>
      <c r="BO23" s="85"/>
      <c r="BP23" s="119"/>
      <c r="BQ23" s="81"/>
      <c r="BR23" s="81"/>
      <c r="BS23" s="81"/>
      <c r="BT23" s="81"/>
      <c r="BU23" s="81"/>
      <c r="BV23" s="81"/>
      <c r="BW23" s="81"/>
      <c r="BX23" s="81"/>
      <c r="BY23" s="66"/>
      <c r="BZ23" s="41"/>
      <c r="CA23" s="119"/>
      <c r="CB23" s="81"/>
      <c r="CC23" s="81"/>
      <c r="CD23" s="91"/>
      <c r="CE23" s="81"/>
      <c r="CF23" s="91"/>
    </row>
    <row r="24" spans="1:84" ht="15" customHeight="1" x14ac:dyDescent="0.25">
      <c r="A24" s="106" t="s">
        <v>114</v>
      </c>
      <c r="B24" s="103" t="s">
        <v>84</v>
      </c>
      <c r="C24" s="121"/>
      <c r="D24" s="49"/>
      <c r="E24" s="49"/>
      <c r="F24" s="49"/>
      <c r="G24" s="49"/>
      <c r="H24" s="50"/>
      <c r="I24" s="51"/>
      <c r="J24" s="91"/>
      <c r="K24" s="35"/>
      <c r="L24" s="119"/>
      <c r="M24" s="49"/>
      <c r="N24" s="64"/>
      <c r="O24" s="60"/>
      <c r="P24" s="61"/>
      <c r="Q24" s="42"/>
      <c r="R24" s="119"/>
      <c r="S24" s="49"/>
      <c r="T24" s="41"/>
      <c r="U24" s="71"/>
      <c r="V24" s="93"/>
      <c r="W24" s="93"/>
      <c r="X24" s="93"/>
      <c r="Y24" s="93"/>
      <c r="Z24" s="93"/>
      <c r="AA24" s="93"/>
      <c r="AB24" s="119"/>
      <c r="AC24" s="49"/>
      <c r="AD24" s="49"/>
      <c r="AE24" s="49"/>
      <c r="AF24" s="49"/>
      <c r="AG24" s="49"/>
      <c r="AH24" s="49"/>
      <c r="AI24" s="49"/>
      <c r="AJ24" s="49"/>
      <c r="AK24" s="49"/>
      <c r="AL24" s="64"/>
      <c r="AM24" s="41"/>
      <c r="AN24" s="84"/>
      <c r="AO24" s="11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119"/>
      <c r="BK24" s="61"/>
      <c r="BL24" s="61"/>
      <c r="BM24" s="84"/>
      <c r="BN24" s="85"/>
      <c r="BO24" s="85"/>
      <c r="BP24" s="119"/>
      <c r="BQ24" s="49"/>
      <c r="BR24" s="33"/>
      <c r="BS24" s="33"/>
      <c r="BT24" s="33"/>
      <c r="BU24" s="33"/>
      <c r="BV24" s="33"/>
      <c r="BW24" s="33"/>
      <c r="BX24" s="33"/>
      <c r="BY24" s="88"/>
      <c r="BZ24" s="41"/>
      <c r="CA24" s="119"/>
      <c r="CB24" s="49"/>
      <c r="CC24" s="49"/>
      <c r="CD24" s="91"/>
      <c r="CE24" s="49"/>
      <c r="CF24" s="91"/>
    </row>
    <row r="25" spans="1:84" ht="15" customHeight="1" thickBot="1" x14ac:dyDescent="0.3">
      <c r="A25" s="107" t="s">
        <v>115</v>
      </c>
      <c r="B25" s="105" t="s">
        <v>85</v>
      </c>
      <c r="C25" s="121"/>
      <c r="D25" s="52"/>
      <c r="E25" s="52"/>
      <c r="F25" s="52"/>
      <c r="G25" s="52"/>
      <c r="H25" s="53"/>
      <c r="I25" s="54"/>
      <c r="J25" s="91"/>
      <c r="K25" s="40"/>
      <c r="L25" s="119"/>
      <c r="M25" s="52"/>
      <c r="N25" s="65"/>
      <c r="O25" s="60"/>
      <c r="P25" s="61"/>
      <c r="Q25" s="42"/>
      <c r="R25" s="119"/>
      <c r="S25" s="52"/>
      <c r="T25" s="41"/>
      <c r="U25" s="71"/>
      <c r="V25" s="52"/>
      <c r="W25" s="52"/>
      <c r="X25" s="52"/>
      <c r="Y25" s="52"/>
      <c r="Z25" s="52"/>
      <c r="AA25" s="52"/>
      <c r="AB25" s="119"/>
      <c r="AC25" s="52"/>
      <c r="AD25" s="52"/>
      <c r="AE25" s="52"/>
      <c r="AF25" s="52"/>
      <c r="AG25" s="52"/>
      <c r="AH25" s="52"/>
      <c r="AI25" s="52"/>
      <c r="AJ25" s="52"/>
      <c r="AK25" s="52"/>
      <c r="AL25" s="65"/>
      <c r="AM25" s="41"/>
      <c r="AN25" s="84"/>
      <c r="AO25" s="119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119"/>
      <c r="BK25" s="61"/>
      <c r="BL25" s="61"/>
      <c r="BM25" s="84"/>
      <c r="BN25" s="85"/>
      <c r="BO25" s="85"/>
      <c r="BP25" s="119"/>
      <c r="BQ25" s="52"/>
      <c r="BR25" s="52"/>
      <c r="BS25" s="52"/>
      <c r="BT25" s="52"/>
      <c r="BU25" s="52"/>
      <c r="BV25" s="52"/>
      <c r="BW25" s="52"/>
      <c r="BX25" s="52"/>
      <c r="BY25" s="65"/>
      <c r="BZ25" s="41"/>
      <c r="CA25" s="119"/>
      <c r="CB25" s="52"/>
      <c r="CC25" s="52"/>
      <c r="CD25" s="91"/>
      <c r="CE25" s="52"/>
      <c r="CF25" s="91"/>
    </row>
    <row r="26" spans="1:84" s="31" customFormat="1" ht="15" customHeight="1" x14ac:dyDescent="0.25">
      <c r="A26" s="108" t="s">
        <v>129</v>
      </c>
      <c r="B26" s="109" t="s">
        <v>84</v>
      </c>
      <c r="C26" s="119"/>
      <c r="D26" s="43"/>
      <c r="E26" s="43"/>
      <c r="F26" s="43"/>
      <c r="G26" s="43"/>
      <c r="H26" s="44"/>
      <c r="I26" s="45"/>
      <c r="J26" s="91"/>
      <c r="K26" s="45"/>
      <c r="L26" s="119"/>
      <c r="M26" s="43"/>
      <c r="N26" s="62"/>
      <c r="O26" s="60"/>
      <c r="P26" s="61"/>
      <c r="Q26" s="42"/>
      <c r="R26" s="119"/>
      <c r="S26" s="43"/>
      <c r="T26" s="41"/>
      <c r="U26" s="71"/>
      <c r="V26" s="73"/>
      <c r="W26" s="73"/>
      <c r="X26" s="73"/>
      <c r="Y26" s="73"/>
      <c r="Z26" s="73"/>
      <c r="AA26" s="43"/>
      <c r="AB26" s="119"/>
      <c r="AC26" s="43"/>
      <c r="AD26" s="43"/>
      <c r="AE26" s="43"/>
      <c r="AF26" s="43"/>
      <c r="AG26" s="43"/>
      <c r="AH26" s="43"/>
      <c r="AI26" s="43"/>
      <c r="AJ26" s="43"/>
      <c r="AK26" s="43"/>
      <c r="AL26" s="62"/>
      <c r="AM26" s="41"/>
      <c r="AN26" s="84"/>
      <c r="AO26" s="119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119"/>
      <c r="BK26" s="61"/>
      <c r="BL26" s="61"/>
      <c r="BM26" s="84"/>
      <c r="BN26" s="85"/>
      <c r="BO26" s="85"/>
      <c r="BP26" s="119"/>
      <c r="BQ26" s="81"/>
      <c r="BR26" s="81"/>
      <c r="BS26" s="81"/>
      <c r="BT26" s="81"/>
      <c r="BU26" s="81"/>
      <c r="BV26" s="81"/>
      <c r="BW26" s="81"/>
      <c r="BX26" s="81"/>
      <c r="BY26" s="66"/>
      <c r="BZ26" s="41"/>
      <c r="CA26" s="119"/>
      <c r="CB26" s="81"/>
      <c r="CC26" s="81"/>
      <c r="CD26" s="91"/>
      <c r="CE26" s="81"/>
      <c r="CF26" s="91"/>
    </row>
    <row r="27" spans="1:84" s="31" customFormat="1" ht="15" customHeight="1" thickBot="1" x14ac:dyDescent="0.3">
      <c r="A27" s="108" t="s">
        <v>116</v>
      </c>
      <c r="B27" s="109" t="s">
        <v>85</v>
      </c>
      <c r="C27" s="119"/>
      <c r="D27" s="46"/>
      <c r="E27" s="46"/>
      <c r="F27" s="46"/>
      <c r="G27" s="46"/>
      <c r="H27" s="47"/>
      <c r="I27" s="48"/>
      <c r="J27" s="91"/>
      <c r="K27" s="48"/>
      <c r="L27" s="119"/>
      <c r="M27" s="46"/>
      <c r="N27" s="63"/>
      <c r="O27" s="60"/>
      <c r="P27" s="61"/>
      <c r="Q27" s="42"/>
      <c r="R27" s="119"/>
      <c r="S27" s="46"/>
      <c r="T27" s="41"/>
      <c r="U27" s="71"/>
      <c r="V27" s="46"/>
      <c r="W27" s="46"/>
      <c r="X27" s="46"/>
      <c r="Y27" s="46"/>
      <c r="Z27" s="46"/>
      <c r="AA27" s="46"/>
      <c r="AB27" s="119"/>
      <c r="AC27" s="46"/>
      <c r="AD27" s="46"/>
      <c r="AE27" s="46"/>
      <c r="AF27" s="46"/>
      <c r="AG27" s="46"/>
      <c r="AH27" s="46"/>
      <c r="AI27" s="46"/>
      <c r="AJ27" s="46"/>
      <c r="AK27" s="46"/>
      <c r="AL27" s="63"/>
      <c r="AM27" s="41"/>
      <c r="AN27" s="84"/>
      <c r="AO27" s="119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119"/>
      <c r="BK27" s="61"/>
      <c r="BL27" s="61"/>
      <c r="BM27" s="84"/>
      <c r="BN27" s="85"/>
      <c r="BO27" s="85"/>
      <c r="BP27" s="119"/>
      <c r="BQ27" s="81"/>
      <c r="BR27" s="81"/>
      <c r="BS27" s="81"/>
      <c r="BT27" s="81"/>
      <c r="BU27" s="81"/>
      <c r="BV27" s="81"/>
      <c r="BW27" s="81"/>
      <c r="BX27" s="81"/>
      <c r="BY27" s="66"/>
      <c r="BZ27" s="41"/>
      <c r="CA27" s="119"/>
      <c r="CB27" s="81"/>
      <c r="CC27" s="81"/>
      <c r="CD27" s="91"/>
      <c r="CE27" s="81"/>
      <c r="CF27" s="91"/>
    </row>
    <row r="28" spans="1:84" ht="15" customHeight="1" x14ac:dyDescent="0.25">
      <c r="A28" s="106" t="s">
        <v>117</v>
      </c>
      <c r="B28" s="103" t="s">
        <v>84</v>
      </c>
      <c r="C28" s="121"/>
      <c r="D28" s="49"/>
      <c r="E28" s="49"/>
      <c r="F28" s="49"/>
      <c r="G28" s="49"/>
      <c r="H28" s="50"/>
      <c r="I28" s="51"/>
      <c r="J28" s="91"/>
      <c r="K28" s="35"/>
      <c r="L28" s="119"/>
      <c r="M28" s="49"/>
      <c r="N28" s="64"/>
      <c r="O28" s="60"/>
      <c r="P28" s="61"/>
      <c r="Q28" s="42"/>
      <c r="R28" s="119"/>
      <c r="S28" s="49"/>
      <c r="T28" s="41"/>
      <c r="U28" s="71"/>
      <c r="V28" s="93"/>
      <c r="W28" s="93"/>
      <c r="X28" s="93"/>
      <c r="Y28" s="93"/>
      <c r="Z28" s="93"/>
      <c r="AA28" s="93"/>
      <c r="AB28" s="119"/>
      <c r="AC28" s="49"/>
      <c r="AD28" s="49"/>
      <c r="AE28" s="49"/>
      <c r="AF28" s="49"/>
      <c r="AG28" s="49"/>
      <c r="AH28" s="49"/>
      <c r="AI28" s="49"/>
      <c r="AJ28" s="49"/>
      <c r="AK28" s="49"/>
      <c r="AL28" s="64"/>
      <c r="AM28" s="41"/>
      <c r="AN28" s="84"/>
      <c r="AO28" s="11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119"/>
      <c r="BK28" s="61"/>
      <c r="BL28" s="61"/>
      <c r="BM28" s="84"/>
      <c r="BN28" s="85"/>
      <c r="BO28" s="85"/>
      <c r="BP28" s="119"/>
      <c r="BQ28" s="33"/>
      <c r="BR28" s="33"/>
      <c r="BS28" s="33"/>
      <c r="BT28" s="33"/>
      <c r="BU28" s="33"/>
      <c r="BV28" s="33"/>
      <c r="BW28" s="33"/>
      <c r="BX28" s="33"/>
      <c r="BY28" s="88"/>
      <c r="BZ28" s="41"/>
      <c r="CA28" s="119"/>
      <c r="CB28" s="49"/>
      <c r="CC28" s="49"/>
      <c r="CD28" s="91"/>
      <c r="CE28" s="49"/>
      <c r="CF28" s="91"/>
    </row>
    <row r="29" spans="1:84" ht="15" customHeight="1" thickBot="1" x14ac:dyDescent="0.3">
      <c r="A29" s="107" t="s">
        <v>118</v>
      </c>
      <c r="B29" s="105" t="s">
        <v>85</v>
      </c>
      <c r="C29" s="121"/>
      <c r="D29" s="52"/>
      <c r="E29" s="52"/>
      <c r="F29" s="52"/>
      <c r="G29" s="52"/>
      <c r="H29" s="53"/>
      <c r="I29" s="54"/>
      <c r="J29" s="91"/>
      <c r="K29" s="40"/>
      <c r="L29" s="119"/>
      <c r="M29" s="52"/>
      <c r="N29" s="65"/>
      <c r="O29" s="60"/>
      <c r="P29" s="61"/>
      <c r="Q29" s="42"/>
      <c r="R29" s="119"/>
      <c r="S29" s="52"/>
      <c r="T29" s="41"/>
      <c r="U29" s="71"/>
      <c r="V29" s="52"/>
      <c r="W29" s="52"/>
      <c r="X29" s="52"/>
      <c r="Y29" s="52"/>
      <c r="Z29" s="52"/>
      <c r="AA29" s="52"/>
      <c r="AB29" s="119"/>
      <c r="AC29" s="52"/>
      <c r="AD29" s="52"/>
      <c r="AE29" s="52"/>
      <c r="AF29" s="52"/>
      <c r="AG29" s="52"/>
      <c r="AH29" s="52"/>
      <c r="AI29" s="52"/>
      <c r="AJ29" s="52"/>
      <c r="AK29" s="52"/>
      <c r="AL29" s="65"/>
      <c r="AM29" s="41"/>
      <c r="AN29" s="84"/>
      <c r="AO29" s="119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119"/>
      <c r="BK29" s="61"/>
      <c r="BL29" s="61"/>
      <c r="BM29" s="84"/>
      <c r="BN29" s="85"/>
      <c r="BO29" s="85"/>
      <c r="BP29" s="119"/>
      <c r="BQ29" s="52"/>
      <c r="BR29" s="52"/>
      <c r="BS29" s="52"/>
      <c r="BT29" s="52"/>
      <c r="BU29" s="52"/>
      <c r="BV29" s="52"/>
      <c r="BW29" s="52"/>
      <c r="BX29" s="52"/>
      <c r="BY29" s="65"/>
      <c r="BZ29" s="41"/>
      <c r="CA29" s="119"/>
      <c r="CB29" s="52"/>
      <c r="CC29" s="52"/>
      <c r="CD29" s="91"/>
      <c r="CE29" s="52"/>
      <c r="CF29" s="91"/>
    </row>
    <row r="30" spans="1:84" s="31" customFormat="1" ht="15" customHeight="1" x14ac:dyDescent="0.25">
      <c r="A30" s="108" t="s">
        <v>119</v>
      </c>
      <c r="B30" s="109" t="s">
        <v>84</v>
      </c>
      <c r="C30" s="119"/>
      <c r="D30" s="43"/>
      <c r="E30" s="43"/>
      <c r="F30" s="43"/>
      <c r="G30" s="43"/>
      <c r="H30" s="44"/>
      <c r="I30" s="45"/>
      <c r="J30" s="91"/>
      <c r="K30" s="45"/>
      <c r="L30" s="119"/>
      <c r="M30" s="43"/>
      <c r="N30" s="62"/>
      <c r="O30" s="60"/>
      <c r="P30" s="61"/>
      <c r="Q30" s="42"/>
      <c r="R30" s="119"/>
      <c r="S30" s="43"/>
      <c r="T30" s="41"/>
      <c r="U30" s="71"/>
      <c r="V30" s="43"/>
      <c r="W30" s="43"/>
      <c r="X30" s="43"/>
      <c r="Y30" s="43"/>
      <c r="Z30" s="43"/>
      <c r="AA30" s="43"/>
      <c r="AB30" s="119"/>
      <c r="AC30" s="43"/>
      <c r="AD30" s="43"/>
      <c r="AE30" s="43"/>
      <c r="AF30" s="43"/>
      <c r="AG30" s="43"/>
      <c r="AH30" s="43"/>
      <c r="AI30" s="43"/>
      <c r="AJ30" s="43"/>
      <c r="AK30" s="43"/>
      <c r="AL30" s="62"/>
      <c r="AM30" s="41"/>
      <c r="AN30" s="84"/>
      <c r="AO30" s="119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119"/>
      <c r="BK30" s="61"/>
      <c r="BL30" s="61"/>
      <c r="BM30" s="84"/>
      <c r="BN30" s="85"/>
      <c r="BO30" s="85"/>
      <c r="BP30" s="119"/>
      <c r="BQ30" s="81"/>
      <c r="BR30" s="81"/>
      <c r="BS30" s="81"/>
      <c r="BT30" s="81"/>
      <c r="BU30" s="81"/>
      <c r="BV30" s="81"/>
      <c r="BW30" s="81"/>
      <c r="BX30" s="81"/>
      <c r="BY30" s="66"/>
      <c r="BZ30" s="41"/>
      <c r="CA30" s="119"/>
      <c r="CB30" s="81"/>
      <c r="CC30" s="81"/>
      <c r="CD30" s="91"/>
      <c r="CE30" s="81"/>
      <c r="CF30" s="91"/>
    </row>
    <row r="31" spans="1:84" s="31" customFormat="1" ht="15" customHeight="1" thickBot="1" x14ac:dyDescent="0.3">
      <c r="A31" s="108" t="s">
        <v>120</v>
      </c>
      <c r="B31" s="109" t="s">
        <v>85</v>
      </c>
      <c r="C31" s="119"/>
      <c r="D31" s="46"/>
      <c r="E31" s="46"/>
      <c r="F31" s="46"/>
      <c r="G31" s="46"/>
      <c r="H31" s="47"/>
      <c r="I31" s="48"/>
      <c r="J31" s="91"/>
      <c r="K31" s="48"/>
      <c r="L31" s="119"/>
      <c r="M31" s="46"/>
      <c r="N31" s="63"/>
      <c r="O31" s="60"/>
      <c r="P31" s="61"/>
      <c r="Q31" s="42"/>
      <c r="R31" s="119"/>
      <c r="S31" s="46"/>
      <c r="T31" s="41"/>
      <c r="U31" s="71"/>
      <c r="V31" s="46"/>
      <c r="W31" s="46"/>
      <c r="X31" s="46"/>
      <c r="Y31" s="46"/>
      <c r="Z31" s="46"/>
      <c r="AA31" s="46"/>
      <c r="AB31" s="119"/>
      <c r="AC31" s="46"/>
      <c r="AD31" s="46"/>
      <c r="AE31" s="46"/>
      <c r="AF31" s="46"/>
      <c r="AG31" s="46"/>
      <c r="AH31" s="46"/>
      <c r="AI31" s="46"/>
      <c r="AJ31" s="46"/>
      <c r="AK31" s="46"/>
      <c r="AL31" s="63"/>
      <c r="AM31" s="41"/>
      <c r="AN31" s="84"/>
      <c r="AO31" s="119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119"/>
      <c r="BK31" s="61"/>
      <c r="BL31" s="61"/>
      <c r="BM31" s="84"/>
      <c r="BN31" s="85"/>
      <c r="BO31" s="85"/>
      <c r="BP31" s="119"/>
      <c r="BQ31" s="81"/>
      <c r="BR31" s="81"/>
      <c r="BS31" s="81"/>
      <c r="BT31" s="81"/>
      <c r="BU31" s="81"/>
      <c r="BV31" s="81"/>
      <c r="BW31" s="81"/>
      <c r="BX31" s="81"/>
      <c r="BY31" s="66"/>
      <c r="BZ31" s="41"/>
      <c r="CA31" s="119"/>
      <c r="CB31" s="81"/>
      <c r="CC31" s="81"/>
      <c r="CD31" s="91"/>
      <c r="CE31" s="81"/>
      <c r="CF31" s="91"/>
    </row>
    <row r="32" spans="1:84" ht="15" customHeight="1" x14ac:dyDescent="0.25">
      <c r="A32" s="106" t="s">
        <v>121</v>
      </c>
      <c r="B32" s="103" t="s">
        <v>84</v>
      </c>
      <c r="C32" s="121"/>
      <c r="D32" s="49"/>
      <c r="E32" s="49"/>
      <c r="F32" s="49"/>
      <c r="G32" s="49"/>
      <c r="H32" s="50"/>
      <c r="I32" s="51"/>
      <c r="J32" s="91"/>
      <c r="K32" s="35"/>
      <c r="L32" s="119"/>
      <c r="M32" s="49"/>
      <c r="N32" s="64"/>
      <c r="O32" s="60"/>
      <c r="P32" s="61"/>
      <c r="Q32" s="42"/>
      <c r="R32" s="119"/>
      <c r="S32" s="49"/>
      <c r="T32" s="41"/>
      <c r="U32" s="71"/>
      <c r="V32" s="93"/>
      <c r="W32" s="93"/>
      <c r="X32" s="93"/>
      <c r="Y32" s="93"/>
      <c r="Z32" s="93"/>
      <c r="AA32" s="93"/>
      <c r="AB32" s="119"/>
      <c r="AC32" s="49"/>
      <c r="AD32" s="49"/>
      <c r="AE32" s="49"/>
      <c r="AF32" s="49"/>
      <c r="AG32" s="49"/>
      <c r="AH32" s="49"/>
      <c r="AI32" s="49"/>
      <c r="AJ32" s="49"/>
      <c r="AK32" s="49"/>
      <c r="AL32" s="64"/>
      <c r="AM32" s="41"/>
      <c r="AN32" s="84"/>
      <c r="AO32" s="11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119"/>
      <c r="BK32" s="61"/>
      <c r="BL32" s="61"/>
      <c r="BM32" s="84"/>
      <c r="BN32" s="85"/>
      <c r="BO32" s="85"/>
      <c r="BP32" s="119"/>
      <c r="BQ32" s="49"/>
      <c r="BR32" s="33"/>
      <c r="BS32" s="33"/>
      <c r="BT32" s="33"/>
      <c r="BU32" s="33"/>
      <c r="BV32" s="33"/>
      <c r="BW32" s="33"/>
      <c r="BX32" s="33"/>
      <c r="BY32" s="88"/>
      <c r="BZ32" s="41"/>
      <c r="CA32" s="119"/>
      <c r="CB32" s="49"/>
      <c r="CC32" s="49"/>
      <c r="CD32" s="91"/>
      <c r="CE32" s="49"/>
      <c r="CF32" s="91"/>
    </row>
    <row r="33" spans="1:84" ht="15" customHeight="1" thickBot="1" x14ac:dyDescent="0.3">
      <c r="A33" s="107" t="s">
        <v>122</v>
      </c>
      <c r="B33" s="105" t="s">
        <v>85</v>
      </c>
      <c r="C33" s="121"/>
      <c r="D33" s="52"/>
      <c r="E33" s="52"/>
      <c r="F33" s="52"/>
      <c r="G33" s="52"/>
      <c r="H33" s="53"/>
      <c r="I33" s="54"/>
      <c r="J33" s="91"/>
      <c r="K33" s="40"/>
      <c r="L33" s="119"/>
      <c r="M33" s="52"/>
      <c r="N33" s="65"/>
      <c r="O33" s="60"/>
      <c r="P33" s="61"/>
      <c r="Q33" s="42"/>
      <c r="R33" s="119"/>
      <c r="S33" s="52"/>
      <c r="T33" s="41"/>
      <c r="U33" s="71"/>
      <c r="V33" s="52"/>
      <c r="W33" s="52"/>
      <c r="X33" s="52"/>
      <c r="Y33" s="52"/>
      <c r="Z33" s="52"/>
      <c r="AA33" s="52"/>
      <c r="AB33" s="119"/>
      <c r="AC33" s="52"/>
      <c r="AD33" s="52"/>
      <c r="AE33" s="52"/>
      <c r="AF33" s="52"/>
      <c r="AG33" s="52"/>
      <c r="AH33" s="52"/>
      <c r="AI33" s="52"/>
      <c r="AJ33" s="52"/>
      <c r="AK33" s="52"/>
      <c r="AL33" s="65"/>
      <c r="AM33" s="41"/>
      <c r="AN33" s="84"/>
      <c r="AO33" s="119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119"/>
      <c r="BK33" s="61"/>
      <c r="BL33" s="61"/>
      <c r="BM33" s="84"/>
      <c r="BN33" s="85"/>
      <c r="BO33" s="85"/>
      <c r="BP33" s="119"/>
      <c r="BQ33" s="52"/>
      <c r="BR33" s="52"/>
      <c r="BS33" s="52"/>
      <c r="BT33" s="52"/>
      <c r="BU33" s="52"/>
      <c r="BV33" s="52"/>
      <c r="BW33" s="52"/>
      <c r="BX33" s="52"/>
      <c r="BY33" s="65"/>
      <c r="BZ33" s="41"/>
      <c r="CA33" s="119"/>
      <c r="CB33" s="52"/>
      <c r="CC33" s="52"/>
      <c r="CD33" s="91"/>
      <c r="CE33" s="52"/>
      <c r="CF33" s="91"/>
    </row>
    <row r="34" spans="1:84" s="31" customFormat="1" ht="15" customHeight="1" x14ac:dyDescent="0.25">
      <c r="A34" s="108" t="s">
        <v>123</v>
      </c>
      <c r="B34" s="109" t="s">
        <v>84</v>
      </c>
      <c r="C34" s="119"/>
      <c r="D34" s="43"/>
      <c r="E34" s="43"/>
      <c r="F34" s="43"/>
      <c r="G34" s="43"/>
      <c r="H34" s="44"/>
      <c r="I34" s="45"/>
      <c r="J34" s="91"/>
      <c r="K34" s="45"/>
      <c r="L34" s="119"/>
      <c r="M34" s="43"/>
      <c r="N34" s="62"/>
      <c r="O34" s="60"/>
      <c r="P34" s="61"/>
      <c r="Q34" s="42"/>
      <c r="R34" s="119"/>
      <c r="S34" s="43"/>
      <c r="T34" s="41"/>
      <c r="U34" s="71"/>
      <c r="V34" s="43"/>
      <c r="W34" s="43"/>
      <c r="X34" s="43"/>
      <c r="Y34" s="43"/>
      <c r="Z34" s="43"/>
      <c r="AA34" s="43"/>
      <c r="AB34" s="119"/>
      <c r="AC34" s="43"/>
      <c r="AD34" s="43"/>
      <c r="AE34" s="43"/>
      <c r="AF34" s="43"/>
      <c r="AG34" s="43"/>
      <c r="AH34" s="43"/>
      <c r="AI34" s="43"/>
      <c r="AJ34" s="43"/>
      <c r="AK34" s="43"/>
      <c r="AL34" s="62"/>
      <c r="AM34" s="41"/>
      <c r="AN34" s="84"/>
      <c r="AO34" s="119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119"/>
      <c r="BK34" s="61"/>
      <c r="BL34" s="61"/>
      <c r="BM34" s="84"/>
      <c r="BN34" s="85"/>
      <c r="BO34" s="85"/>
      <c r="BP34" s="119"/>
      <c r="BQ34" s="81"/>
      <c r="BR34" s="81"/>
      <c r="BS34" s="81"/>
      <c r="BT34" s="81"/>
      <c r="BU34" s="81"/>
      <c r="BV34" s="81"/>
      <c r="BW34" s="81"/>
      <c r="BX34" s="81"/>
      <c r="BY34" s="66"/>
      <c r="BZ34" s="41"/>
      <c r="CA34" s="119"/>
      <c r="CB34" s="81"/>
      <c r="CC34" s="81"/>
      <c r="CD34" s="91"/>
      <c r="CE34" s="81"/>
      <c r="CF34" s="91"/>
    </row>
    <row r="35" spans="1:84" s="31" customFormat="1" ht="15" customHeight="1" thickBot="1" x14ac:dyDescent="0.3">
      <c r="A35" s="108" t="s">
        <v>124</v>
      </c>
      <c r="B35" s="109" t="s">
        <v>85</v>
      </c>
      <c r="C35" s="119"/>
      <c r="D35" s="46"/>
      <c r="E35" s="46"/>
      <c r="F35" s="46"/>
      <c r="G35" s="46"/>
      <c r="H35" s="47"/>
      <c r="I35" s="48"/>
      <c r="J35" s="91"/>
      <c r="K35" s="48"/>
      <c r="L35" s="119"/>
      <c r="M35" s="46"/>
      <c r="N35" s="63"/>
      <c r="O35" s="60"/>
      <c r="P35" s="61"/>
      <c r="Q35" s="42"/>
      <c r="R35" s="119"/>
      <c r="S35" s="46"/>
      <c r="T35" s="41"/>
      <c r="U35" s="71"/>
      <c r="V35" s="46"/>
      <c r="W35" s="46"/>
      <c r="X35" s="46"/>
      <c r="Y35" s="46"/>
      <c r="Z35" s="46"/>
      <c r="AA35" s="46"/>
      <c r="AB35" s="119"/>
      <c r="AC35" s="46"/>
      <c r="AD35" s="46"/>
      <c r="AE35" s="46"/>
      <c r="AF35" s="46"/>
      <c r="AG35" s="46"/>
      <c r="AH35" s="46"/>
      <c r="AI35" s="46"/>
      <c r="AJ35" s="46"/>
      <c r="AK35" s="46"/>
      <c r="AL35" s="63"/>
      <c r="AM35" s="41"/>
      <c r="AN35" s="84"/>
      <c r="AO35" s="119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119"/>
      <c r="BK35" s="61"/>
      <c r="BL35" s="61"/>
      <c r="BM35" s="84"/>
      <c r="BN35" s="85"/>
      <c r="BO35" s="85"/>
      <c r="BP35" s="119"/>
      <c r="BQ35" s="81"/>
      <c r="BR35" s="81"/>
      <c r="BS35" s="81"/>
      <c r="BT35" s="81"/>
      <c r="BU35" s="81"/>
      <c r="BV35" s="81"/>
      <c r="BW35" s="81"/>
      <c r="BX35" s="81"/>
      <c r="BY35" s="66"/>
      <c r="BZ35" s="41"/>
      <c r="CA35" s="119"/>
      <c r="CB35" s="81"/>
      <c r="CC35" s="81"/>
      <c r="CD35" s="91"/>
      <c r="CE35" s="81"/>
      <c r="CF35" s="91"/>
    </row>
    <row r="36" spans="1:84" ht="15" customHeight="1" x14ac:dyDescent="0.25">
      <c r="A36" s="106" t="s">
        <v>125</v>
      </c>
      <c r="B36" s="103" t="s">
        <v>84</v>
      </c>
      <c r="C36" s="121"/>
      <c r="D36" s="49"/>
      <c r="E36" s="49"/>
      <c r="F36" s="49"/>
      <c r="G36" s="49"/>
      <c r="H36" s="50"/>
      <c r="I36" s="51"/>
      <c r="J36" s="91"/>
      <c r="K36" s="35"/>
      <c r="L36" s="119"/>
      <c r="M36" s="49"/>
      <c r="N36" s="64"/>
      <c r="O36" s="60"/>
      <c r="P36" s="61"/>
      <c r="Q36" s="42"/>
      <c r="R36" s="119"/>
      <c r="S36" s="49"/>
      <c r="T36" s="41"/>
      <c r="U36" s="71"/>
      <c r="V36" s="93"/>
      <c r="W36" s="93"/>
      <c r="X36" s="93"/>
      <c r="Y36" s="93"/>
      <c r="Z36" s="93"/>
      <c r="AA36" s="93"/>
      <c r="AB36" s="119"/>
      <c r="AC36" s="49"/>
      <c r="AD36" s="49"/>
      <c r="AE36" s="49"/>
      <c r="AF36" s="49"/>
      <c r="AG36" s="49"/>
      <c r="AH36" s="49"/>
      <c r="AI36" s="49"/>
      <c r="AJ36" s="49"/>
      <c r="AK36" s="49"/>
      <c r="AL36" s="64"/>
      <c r="AM36" s="41"/>
      <c r="AN36" s="84"/>
      <c r="AO36" s="11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119"/>
      <c r="BK36" s="61"/>
      <c r="BL36" s="61"/>
      <c r="BM36" s="84"/>
      <c r="BN36" s="85"/>
      <c r="BO36" s="85"/>
      <c r="BP36" s="119"/>
      <c r="BQ36" s="33"/>
      <c r="BR36" s="33"/>
      <c r="BS36" s="33"/>
      <c r="BT36" s="33"/>
      <c r="BU36" s="33"/>
      <c r="BV36" s="33"/>
      <c r="BW36" s="33"/>
      <c r="BX36" s="33"/>
      <c r="BY36" s="88"/>
      <c r="BZ36" s="41"/>
      <c r="CA36" s="119"/>
      <c r="CB36" s="49"/>
      <c r="CC36" s="49"/>
      <c r="CD36" s="91"/>
      <c r="CE36" s="49"/>
      <c r="CF36" s="91"/>
    </row>
    <row r="37" spans="1:84" ht="15" customHeight="1" thickBot="1" x14ac:dyDescent="0.3">
      <c r="A37" s="107" t="s">
        <v>126</v>
      </c>
      <c r="B37" s="105" t="s">
        <v>85</v>
      </c>
      <c r="C37" s="121"/>
      <c r="D37" s="52"/>
      <c r="E37" s="52"/>
      <c r="F37" s="52"/>
      <c r="G37" s="52"/>
      <c r="H37" s="53"/>
      <c r="I37" s="54"/>
      <c r="J37" s="91"/>
      <c r="K37" s="40"/>
      <c r="L37" s="119"/>
      <c r="M37" s="52"/>
      <c r="N37" s="65"/>
      <c r="O37" s="60"/>
      <c r="P37" s="61"/>
      <c r="Q37" s="42"/>
      <c r="R37" s="119"/>
      <c r="S37" s="52"/>
      <c r="T37" s="41"/>
      <c r="U37" s="71"/>
      <c r="V37" s="52"/>
      <c r="W37" s="52"/>
      <c r="X37" s="52"/>
      <c r="Y37" s="52"/>
      <c r="Z37" s="52"/>
      <c r="AA37" s="52"/>
      <c r="AB37" s="119"/>
      <c r="AC37" s="52"/>
      <c r="AD37" s="52"/>
      <c r="AE37" s="52"/>
      <c r="AF37" s="52"/>
      <c r="AG37" s="52"/>
      <c r="AH37" s="52"/>
      <c r="AI37" s="52"/>
      <c r="AJ37" s="52"/>
      <c r="AK37" s="52"/>
      <c r="AL37" s="65"/>
      <c r="AM37" s="41"/>
      <c r="AN37" s="84"/>
      <c r="AO37" s="119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119"/>
      <c r="BK37" s="61"/>
      <c r="BL37" s="61"/>
      <c r="BM37" s="84"/>
      <c r="BN37" s="85"/>
      <c r="BO37" s="85"/>
      <c r="BP37" s="119"/>
      <c r="BQ37" s="52"/>
      <c r="BR37" s="52"/>
      <c r="BS37" s="52"/>
      <c r="BT37" s="52"/>
      <c r="BU37" s="52"/>
      <c r="BV37" s="52"/>
      <c r="BW37" s="52"/>
      <c r="BX37" s="52"/>
      <c r="BY37" s="65"/>
      <c r="BZ37" s="41"/>
      <c r="CA37" s="119"/>
      <c r="CB37" s="52"/>
      <c r="CC37" s="52"/>
      <c r="CD37" s="91"/>
      <c r="CE37" s="52"/>
      <c r="CF37" s="91"/>
    </row>
    <row r="38" spans="1:84" s="31" customFormat="1" ht="15" customHeight="1" x14ac:dyDescent="0.25">
      <c r="A38" s="108" t="s">
        <v>127</v>
      </c>
      <c r="B38" s="109" t="s">
        <v>84</v>
      </c>
      <c r="C38" s="119"/>
      <c r="D38" s="43"/>
      <c r="E38" s="43"/>
      <c r="F38" s="43"/>
      <c r="G38" s="43"/>
      <c r="H38" s="44"/>
      <c r="I38" s="45"/>
      <c r="J38" s="91"/>
      <c r="K38" s="45"/>
      <c r="L38" s="119"/>
      <c r="M38" s="43"/>
      <c r="N38" s="62"/>
      <c r="O38" s="60"/>
      <c r="P38" s="61"/>
      <c r="Q38" s="42"/>
      <c r="R38" s="119"/>
      <c r="S38" s="43"/>
      <c r="T38" s="41"/>
      <c r="U38" s="71"/>
      <c r="V38" s="73"/>
      <c r="W38" s="73"/>
      <c r="X38" s="73"/>
      <c r="Y38" s="73"/>
      <c r="Z38" s="73"/>
      <c r="AA38" s="43"/>
      <c r="AB38" s="119"/>
      <c r="AC38" s="43"/>
      <c r="AD38" s="43"/>
      <c r="AE38" s="43"/>
      <c r="AF38" s="43"/>
      <c r="AG38" s="43"/>
      <c r="AH38" s="43"/>
      <c r="AI38" s="43"/>
      <c r="AJ38" s="43"/>
      <c r="AK38" s="43"/>
      <c r="AL38" s="62"/>
      <c r="AM38" s="41"/>
      <c r="AN38" s="84"/>
      <c r="AO38" s="119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119"/>
      <c r="BK38" s="61"/>
      <c r="BL38" s="61"/>
      <c r="BM38" s="84"/>
      <c r="BN38" s="85"/>
      <c r="BO38" s="85"/>
      <c r="BP38" s="119"/>
      <c r="BQ38" s="81"/>
      <c r="BR38" s="81"/>
      <c r="BS38" s="81"/>
      <c r="BT38" s="81"/>
      <c r="BU38" s="81"/>
      <c r="BV38" s="81"/>
      <c r="BW38" s="81"/>
      <c r="BX38" s="81"/>
      <c r="BY38" s="66"/>
      <c r="BZ38" s="41"/>
      <c r="CA38" s="119"/>
      <c r="CB38" s="81"/>
      <c r="CC38" s="81"/>
      <c r="CD38" s="91"/>
      <c r="CE38" s="81"/>
      <c r="CF38" s="91"/>
    </row>
    <row r="39" spans="1:84" s="31" customFormat="1" ht="15" customHeight="1" thickBot="1" x14ac:dyDescent="0.3">
      <c r="A39" s="110" t="s">
        <v>128</v>
      </c>
      <c r="B39" s="111" t="s">
        <v>85</v>
      </c>
      <c r="C39" s="120"/>
      <c r="D39" s="46"/>
      <c r="E39" s="46"/>
      <c r="F39" s="46"/>
      <c r="G39" s="46"/>
      <c r="H39" s="47"/>
      <c r="I39" s="48"/>
      <c r="J39" s="92"/>
      <c r="K39" s="48"/>
      <c r="L39" s="120"/>
      <c r="M39" s="46"/>
      <c r="N39" s="63"/>
      <c r="O39" s="67"/>
      <c r="P39" s="68"/>
      <c r="Q39" s="56"/>
      <c r="R39" s="120"/>
      <c r="S39" s="46"/>
      <c r="T39" s="55"/>
      <c r="U39" s="74"/>
      <c r="V39" s="112"/>
      <c r="W39" s="112"/>
      <c r="X39" s="112"/>
      <c r="Y39" s="112"/>
      <c r="Z39" s="112"/>
      <c r="AA39" s="46"/>
      <c r="AB39" s="120"/>
      <c r="AC39" s="46"/>
      <c r="AD39" s="46"/>
      <c r="AE39" s="46"/>
      <c r="AF39" s="46"/>
      <c r="AG39" s="46"/>
      <c r="AH39" s="46"/>
      <c r="AI39" s="46"/>
      <c r="AJ39" s="46"/>
      <c r="AK39" s="46"/>
      <c r="AL39" s="63"/>
      <c r="AM39" s="55"/>
      <c r="AN39" s="86"/>
      <c r="AO39" s="120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120"/>
      <c r="BK39" s="68"/>
      <c r="BL39" s="68"/>
      <c r="BM39" s="86"/>
      <c r="BN39" s="87"/>
      <c r="BO39" s="87"/>
      <c r="BP39" s="120"/>
      <c r="BQ39" s="46"/>
      <c r="BR39" s="46"/>
      <c r="BS39" s="46"/>
      <c r="BT39" s="46"/>
      <c r="BU39" s="46"/>
      <c r="BV39" s="46"/>
      <c r="BW39" s="46"/>
      <c r="BX39" s="46"/>
      <c r="BY39" s="63"/>
      <c r="BZ39" s="55"/>
      <c r="CA39" s="120"/>
      <c r="CB39" s="46"/>
      <c r="CC39" s="46"/>
      <c r="CD39" s="92"/>
      <c r="CE39" s="46"/>
      <c r="CF39" s="92"/>
    </row>
    <row r="40" spans="1:84" ht="15.75" x14ac:dyDescent="0.25">
      <c r="A40" s="10" t="s">
        <v>130</v>
      </c>
      <c r="BV40" s="7" t="s">
        <v>131</v>
      </c>
    </row>
  </sheetData>
  <mergeCells count="8">
    <mergeCell ref="CA3:CA39"/>
    <mergeCell ref="R3:R39"/>
    <mergeCell ref="L3:L39"/>
    <mergeCell ref="C3:C39"/>
    <mergeCell ref="AB3:AB39"/>
    <mergeCell ref="AO3:AO39"/>
    <mergeCell ref="BJ3:BJ39"/>
    <mergeCell ref="BP3:BP39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>
      <selection activeCell="K8" sqref="K8"/>
    </sheetView>
  </sheetViews>
  <sheetFormatPr baseColWidth="10" defaultRowHeight="15" x14ac:dyDescent="0.25"/>
  <sheetData>
    <row r="2" spans="2:11" x14ac:dyDescent="0.25">
      <c r="B2" s="3" t="s">
        <v>0</v>
      </c>
      <c r="C2" s="126" t="s">
        <v>1</v>
      </c>
      <c r="D2" s="127"/>
      <c r="E2" s="6"/>
      <c r="F2" s="126" t="s">
        <v>2</v>
      </c>
      <c r="G2" s="127"/>
    </row>
    <row r="3" spans="2:11" x14ac:dyDescent="0.25">
      <c r="B3" s="122" t="s">
        <v>3</v>
      </c>
      <c r="C3" s="4">
        <v>99</v>
      </c>
      <c r="D3" s="1">
        <v>99</v>
      </c>
      <c r="E3" s="124"/>
      <c r="F3" s="4">
        <v>122</v>
      </c>
      <c r="G3" s="1">
        <v>109</v>
      </c>
    </row>
    <row r="4" spans="2:11" x14ac:dyDescent="0.25">
      <c r="B4" s="123"/>
      <c r="C4" s="5">
        <v>97</v>
      </c>
      <c r="D4" s="2">
        <v>97</v>
      </c>
      <c r="E4" s="125"/>
      <c r="F4" s="5">
        <v>102</v>
      </c>
      <c r="G4" s="2">
        <v>102</v>
      </c>
    </row>
    <row r="5" spans="2:11" x14ac:dyDescent="0.25">
      <c r="B5" s="122" t="s">
        <v>4</v>
      </c>
      <c r="C5" s="4">
        <v>102</v>
      </c>
      <c r="D5" s="1">
        <v>99</v>
      </c>
      <c r="E5" s="124"/>
      <c r="F5" s="4">
        <v>117</v>
      </c>
      <c r="G5" s="1">
        <v>105</v>
      </c>
      <c r="H5" t="s">
        <v>9</v>
      </c>
    </row>
    <row r="6" spans="2:11" x14ac:dyDescent="0.25">
      <c r="B6" s="123"/>
      <c r="C6" s="5">
        <v>98</v>
      </c>
      <c r="D6" s="2">
        <v>98</v>
      </c>
      <c r="E6" s="125"/>
      <c r="F6" s="5">
        <v>106</v>
      </c>
      <c r="G6" s="2">
        <v>106</v>
      </c>
    </row>
    <row r="7" spans="2:11" x14ac:dyDescent="0.25">
      <c r="B7" s="122" t="s">
        <v>5</v>
      </c>
      <c r="C7" s="4">
        <v>104</v>
      </c>
      <c r="D7" s="1">
        <v>102</v>
      </c>
      <c r="E7" s="124"/>
      <c r="F7" s="4">
        <v>117</v>
      </c>
      <c r="G7" s="1">
        <v>111</v>
      </c>
      <c r="H7" t="s">
        <v>6</v>
      </c>
    </row>
    <row r="8" spans="2:11" x14ac:dyDescent="0.25">
      <c r="B8" s="123"/>
      <c r="C8" s="5">
        <v>101</v>
      </c>
      <c r="D8" s="2">
        <v>101</v>
      </c>
      <c r="E8" s="125"/>
      <c r="F8" s="5">
        <v>113</v>
      </c>
      <c r="G8" s="2">
        <v>113</v>
      </c>
      <c r="K8">
        <f ca="1">CELL("breite",Datenabfrage!B3)</f>
        <v>27</v>
      </c>
    </row>
    <row r="9" spans="2:11" x14ac:dyDescent="0.25">
      <c r="B9" s="122" t="s">
        <v>7</v>
      </c>
      <c r="C9" s="4">
        <v>99</v>
      </c>
      <c r="D9" s="1">
        <v>97</v>
      </c>
      <c r="E9" s="124"/>
      <c r="F9" s="4">
        <v>108</v>
      </c>
      <c r="G9" s="1">
        <v>103</v>
      </c>
      <c r="H9" t="s">
        <v>8</v>
      </c>
    </row>
    <row r="10" spans="2:11" x14ac:dyDescent="0.25">
      <c r="B10" s="123"/>
      <c r="C10" s="5">
        <v>97</v>
      </c>
      <c r="D10" s="2">
        <v>95</v>
      </c>
      <c r="E10" s="125"/>
      <c r="F10" s="5">
        <v>107</v>
      </c>
      <c r="G10" s="2">
        <v>106</v>
      </c>
    </row>
    <row r="11" spans="2:11" x14ac:dyDescent="0.25">
      <c r="B11" s="122" t="s">
        <v>10</v>
      </c>
      <c r="C11" s="4">
        <v>99</v>
      </c>
      <c r="D11" s="1">
        <v>99</v>
      </c>
      <c r="E11" s="124"/>
      <c r="F11" s="4"/>
      <c r="G11" s="1"/>
      <c r="H11" t="s">
        <v>11</v>
      </c>
    </row>
    <row r="12" spans="2:11" x14ac:dyDescent="0.25">
      <c r="B12" s="123"/>
      <c r="C12" s="5">
        <v>98</v>
      </c>
      <c r="D12" s="2">
        <v>98</v>
      </c>
      <c r="E12" s="125"/>
      <c r="F12" s="5"/>
      <c r="G12" s="2"/>
    </row>
    <row r="13" spans="2:11" x14ac:dyDescent="0.25">
      <c r="B13" s="122"/>
      <c r="C13" s="4"/>
      <c r="D13" s="1"/>
      <c r="E13" s="124"/>
      <c r="F13" s="4"/>
      <c r="G13" s="1"/>
    </row>
    <row r="14" spans="2:11" x14ac:dyDescent="0.25">
      <c r="B14" s="123"/>
      <c r="C14" s="5"/>
      <c r="D14" s="2"/>
      <c r="E14" s="125"/>
      <c r="F14" s="5"/>
      <c r="G14" s="2"/>
    </row>
    <row r="15" spans="2:11" x14ac:dyDescent="0.25">
      <c r="B15" s="122"/>
      <c r="C15" s="4"/>
      <c r="D15" s="1"/>
      <c r="E15" s="124"/>
      <c r="F15" s="4"/>
      <c r="G15" s="1"/>
    </row>
    <row r="16" spans="2:11" x14ac:dyDescent="0.25">
      <c r="B16" s="123"/>
      <c r="C16" s="5"/>
      <c r="D16" s="2"/>
      <c r="E16" s="125"/>
      <c r="F16" s="5"/>
      <c r="G16" s="2"/>
    </row>
    <row r="17" spans="2:7" x14ac:dyDescent="0.25">
      <c r="B17" s="122"/>
      <c r="C17" s="4"/>
      <c r="D17" s="1"/>
      <c r="E17" s="124"/>
      <c r="F17" s="4"/>
      <c r="G17" s="1"/>
    </row>
    <row r="18" spans="2:7" x14ac:dyDescent="0.25">
      <c r="B18" s="123"/>
      <c r="C18" s="5"/>
      <c r="D18" s="2"/>
      <c r="E18" s="125"/>
      <c r="F18" s="5"/>
      <c r="G18" s="2"/>
    </row>
    <row r="19" spans="2:7" x14ac:dyDescent="0.25">
      <c r="B19" s="122"/>
      <c r="C19" s="4"/>
      <c r="D19" s="1"/>
      <c r="E19" s="124"/>
      <c r="F19" s="4"/>
      <c r="G19" s="1"/>
    </row>
    <row r="20" spans="2:7" x14ac:dyDescent="0.25">
      <c r="B20" s="123"/>
      <c r="C20" s="5"/>
      <c r="D20" s="2"/>
      <c r="E20" s="125"/>
      <c r="F20" s="5"/>
      <c r="G20" s="2"/>
    </row>
  </sheetData>
  <mergeCells count="20">
    <mergeCell ref="C2:D2"/>
    <mergeCell ref="F2:G2"/>
    <mergeCell ref="B3:B4"/>
    <mergeCell ref="E3:E4"/>
    <mergeCell ref="B5:B6"/>
    <mergeCell ref="E5:E6"/>
    <mergeCell ref="B7:B8"/>
    <mergeCell ref="E7:E8"/>
    <mergeCell ref="B9:B10"/>
    <mergeCell ref="E9:E10"/>
    <mergeCell ref="B11:B12"/>
    <mergeCell ref="E11:E12"/>
    <mergeCell ref="B19:B20"/>
    <mergeCell ref="E19:E20"/>
    <mergeCell ref="B13:B14"/>
    <mergeCell ref="E13:E14"/>
    <mergeCell ref="B15:B16"/>
    <mergeCell ref="E15:E16"/>
    <mergeCell ref="B17:B18"/>
    <mergeCell ref="E17:E1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Datenabfrage</vt:lpstr>
      <vt:lpstr>GULF</vt:lpstr>
      <vt:lpstr>Tabelle2</vt:lpstr>
      <vt:lpstr>FAZ_Streckenpool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2017-05-28T01:39:46Z</dcterms:modified>
</cp:coreProperties>
</file>